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 - Stavební práce" sheetId="2" r:id="rId2"/>
    <sheet name="4 - Chlazení" sheetId="3" r:id="rId3"/>
    <sheet name="6 - Elektroinstalace" sheetId="4" r:id="rId4"/>
    <sheet name="02 - Slaboproud" sheetId="5" r:id="rId5"/>
    <sheet name="VRN - Vedlejší rozpočtové..." sheetId="6" r:id="rId6"/>
    <sheet name="1 - Bourací práce" sheetId="7" r:id="rId7"/>
    <sheet name="2 - Stavební práce_01" sheetId="8" r:id="rId8"/>
    <sheet name="3 - ZTI" sheetId="9" r:id="rId9"/>
    <sheet name="5 - Stínění" sheetId="10" r:id="rId10"/>
    <sheet name="6 - Elektroinstalace_01" sheetId="11" r:id="rId11"/>
    <sheet name="1 - Bourací práce_01" sheetId="12" r:id="rId12"/>
    <sheet name="2 - Stavební práce_02" sheetId="13" r:id="rId13"/>
    <sheet name="3 - ZTI_01" sheetId="14" r:id="rId14"/>
    <sheet name="5 - Stínění_01" sheetId="15" r:id="rId15"/>
    <sheet name="6 - Elektroinstalace_02" sheetId="16" r:id="rId16"/>
    <sheet name="Pokyny pro vyplnění" sheetId="17" r:id="rId17"/>
  </sheets>
  <definedNames>
    <definedName name="_xlnm.Print_Area" localSheetId="0">'Rekapitulace stavby'!$D$4:$AO$36,'Rekapitulace stavby'!$C$42:$AQ$73</definedName>
    <definedName name="_xlnm.Print_Titles" localSheetId="0">'Rekapitulace stavby'!$52:$52</definedName>
    <definedName name="_xlnm._FilterDatabase" localSheetId="1" hidden="1">'2 - Stavební práce'!$C$91:$K$148</definedName>
    <definedName name="_xlnm.Print_Area" localSheetId="1">'2 - Stavební práce'!$C$4:$J$41,'2 - Stavební práce'!$C$47:$J$71,'2 - Stavební práce'!$C$77:$K$148</definedName>
    <definedName name="_xlnm.Print_Titles" localSheetId="1">'2 - Stavební práce'!$91:$91</definedName>
    <definedName name="_xlnm._FilterDatabase" localSheetId="2" hidden="1">'4 - Chlazení'!$C$86:$K$167</definedName>
    <definedName name="_xlnm.Print_Area" localSheetId="2">'4 - Chlazení'!$C$4:$J$41,'4 - Chlazení'!$C$47:$J$66,'4 - Chlazení'!$C$72:$K$167</definedName>
    <definedName name="_xlnm.Print_Titles" localSheetId="2">'4 - Chlazení'!$86:$86</definedName>
    <definedName name="_xlnm._FilterDatabase" localSheetId="3" hidden="1">'6 - Elektroinstalace'!$C$88:$K$127</definedName>
    <definedName name="_xlnm.Print_Area" localSheetId="3">'6 - Elektroinstalace'!$C$4:$J$41,'6 - Elektroinstalace'!$C$47:$J$68,'6 - Elektroinstalace'!$C$74:$K$127</definedName>
    <definedName name="_xlnm.Print_Titles" localSheetId="3">'6 - Elektroinstalace'!$88:$88</definedName>
    <definedName name="_xlnm._FilterDatabase" localSheetId="4" hidden="1">'02 - Slaboproud'!$C$100:$K$264</definedName>
    <definedName name="_xlnm.Print_Area" localSheetId="4">'02 - Slaboproud'!$C$4:$J$41,'02 - Slaboproud'!$C$47:$J$80,'02 - Slaboproud'!$C$86:$K$264</definedName>
    <definedName name="_xlnm.Print_Titles" localSheetId="4">'02 - Slaboproud'!$100:$100</definedName>
    <definedName name="_xlnm._FilterDatabase" localSheetId="5" hidden="1">'VRN - Vedlejší rozpočtové...'!$C$89:$K$107</definedName>
    <definedName name="_xlnm.Print_Area" localSheetId="5">'VRN - Vedlejší rozpočtové...'!$C$4:$J$41,'VRN - Vedlejší rozpočtové...'!$C$47:$J$69,'VRN - Vedlejší rozpočtové...'!$C$75:$K$107</definedName>
    <definedName name="_xlnm.Print_Titles" localSheetId="5">'VRN - Vedlejší rozpočtové...'!$89:$89</definedName>
    <definedName name="_xlnm._FilterDatabase" localSheetId="6" hidden="1">'1 - Bourací práce'!$C$93:$K$180</definedName>
    <definedName name="_xlnm.Print_Area" localSheetId="6">'1 - Bourací práce'!$C$4:$J$41,'1 - Bourací práce'!$C$47:$J$73,'1 - Bourací práce'!$C$79:$K$180</definedName>
    <definedName name="_xlnm.Print_Titles" localSheetId="6">'1 - Bourací práce'!$93:$93</definedName>
    <definedName name="_xlnm._FilterDatabase" localSheetId="7" hidden="1">'2 - Stavební práce_01'!$C$96:$K$308</definedName>
    <definedName name="_xlnm.Print_Area" localSheetId="7">'2 - Stavební práce_01'!$C$4:$J$41,'2 - Stavební práce_01'!$C$47:$J$76,'2 - Stavební práce_01'!$C$82:$K$308</definedName>
    <definedName name="_xlnm.Print_Titles" localSheetId="7">'2 - Stavební práce_01'!$96:$96</definedName>
    <definedName name="_xlnm._FilterDatabase" localSheetId="8" hidden="1">'3 - ZTI'!$C$92:$K$161</definedName>
    <definedName name="_xlnm.Print_Area" localSheetId="8">'3 - ZTI'!$C$4:$J$41,'3 - ZTI'!$C$47:$J$72,'3 - ZTI'!$C$78:$K$161</definedName>
    <definedName name="_xlnm.Print_Titles" localSheetId="8">'3 - ZTI'!$92:$92</definedName>
    <definedName name="_xlnm._FilterDatabase" localSheetId="9" hidden="1">'5 - Stínění'!$C$86:$K$100</definedName>
    <definedName name="_xlnm.Print_Area" localSheetId="9">'5 - Stínění'!$C$4:$J$41,'5 - Stínění'!$C$47:$J$66,'5 - Stínění'!$C$72:$K$100</definedName>
    <definedName name="_xlnm.Print_Titles" localSheetId="9">'5 - Stínění'!$86:$86</definedName>
    <definedName name="_xlnm._FilterDatabase" localSheetId="10" hidden="1">'6 - Elektroinstalace_01'!$C$93:$K$244</definedName>
    <definedName name="_xlnm.Print_Area" localSheetId="10">'6 - Elektroinstalace_01'!$C$4:$J$41,'6 - Elektroinstalace_01'!$C$47:$J$73,'6 - Elektroinstalace_01'!$C$79:$K$244</definedName>
    <definedName name="_xlnm.Print_Titles" localSheetId="10">'6 - Elektroinstalace_01'!$93:$93</definedName>
    <definedName name="_xlnm._FilterDatabase" localSheetId="11" hidden="1">'1 - Bourací práce_01'!$C$93:$K$185</definedName>
    <definedName name="_xlnm.Print_Area" localSheetId="11">'1 - Bourací práce_01'!$C$4:$J$41,'1 - Bourací práce_01'!$C$47:$J$73,'1 - Bourací práce_01'!$C$79:$K$185</definedName>
    <definedName name="_xlnm.Print_Titles" localSheetId="11">'1 - Bourací práce_01'!$93:$93</definedName>
    <definedName name="_xlnm._FilterDatabase" localSheetId="12" hidden="1">'2 - Stavební práce_02'!$C$96:$K$303</definedName>
    <definedName name="_xlnm.Print_Area" localSheetId="12">'2 - Stavební práce_02'!$C$4:$J$41,'2 - Stavební práce_02'!$C$47:$J$76,'2 - Stavební práce_02'!$C$82:$K$303</definedName>
    <definedName name="_xlnm.Print_Titles" localSheetId="12">'2 - Stavební práce_02'!$96:$96</definedName>
    <definedName name="_xlnm._FilterDatabase" localSheetId="13" hidden="1">'3 - ZTI_01'!$C$92:$K$173</definedName>
    <definedName name="_xlnm.Print_Area" localSheetId="13">'3 - ZTI_01'!$C$4:$J$41,'3 - ZTI_01'!$C$47:$J$72,'3 - ZTI_01'!$C$78:$K$173</definedName>
    <definedName name="_xlnm.Print_Titles" localSheetId="13">'3 - ZTI_01'!$92:$92</definedName>
    <definedName name="_xlnm._FilterDatabase" localSheetId="14" hidden="1">'5 - Stínění_01'!$C$86:$K$100</definedName>
    <definedName name="_xlnm.Print_Area" localSheetId="14">'5 - Stínění_01'!$C$4:$J$41,'5 - Stínění_01'!$C$47:$J$66,'5 - Stínění_01'!$C$72:$K$100</definedName>
    <definedName name="_xlnm.Print_Titles" localSheetId="14">'5 - Stínění_01'!$86:$86</definedName>
    <definedName name="_xlnm._FilterDatabase" localSheetId="15" hidden="1">'6 - Elektroinstalace_02'!$C$93:$K$261</definedName>
    <definedName name="_xlnm.Print_Area" localSheetId="15">'6 - Elektroinstalace_02'!$C$4:$J$41,'6 - Elektroinstalace_02'!$C$47:$J$73,'6 - Elektroinstalace_02'!$C$79:$K$261</definedName>
    <definedName name="_xlnm.Print_Titles" localSheetId="15">'6 - Elektroinstalace_02'!$93:$93</definedName>
    <definedName name="_xlnm.Print_Area" localSheetId="1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6" l="1" r="J39"/>
  <c r="J38"/>
  <c i="1" r="AY72"/>
  <c i="16" r="J37"/>
  <c i="1" r="AX72"/>
  <c i="16"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90"/>
  <c r="F90"/>
  <c r="F88"/>
  <c r="E86"/>
  <c r="J58"/>
  <c r="F58"/>
  <c r="F56"/>
  <c r="E54"/>
  <c r="J26"/>
  <c r="E26"/>
  <c r="J59"/>
  <c r="J25"/>
  <c r="J20"/>
  <c r="E20"/>
  <c r="F59"/>
  <c r="J19"/>
  <c r="J14"/>
  <c r="J88"/>
  <c r="E7"/>
  <c r="E50"/>
  <c i="15" r="J39"/>
  <c r="J38"/>
  <c i="1" r="AY71"/>
  <c i="15" r="J37"/>
  <c i="1" r="AX71"/>
  <c i="15"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J83"/>
  <c r="F83"/>
  <c r="F81"/>
  <c r="E79"/>
  <c r="J58"/>
  <c r="F58"/>
  <c r="F56"/>
  <c r="E54"/>
  <c r="J26"/>
  <c r="E26"/>
  <c r="J59"/>
  <c r="J25"/>
  <c r="J20"/>
  <c r="E20"/>
  <c r="F84"/>
  <c r="J19"/>
  <c r="J14"/>
  <c r="J81"/>
  <c r="E7"/>
  <c r="E50"/>
  <c i="14" r="J39"/>
  <c r="J38"/>
  <c i="1" r="AY70"/>
  <c i="14" r="J37"/>
  <c i="1" r="AX70"/>
  <c i="14"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89"/>
  <c r="F89"/>
  <c r="F87"/>
  <c r="E85"/>
  <c r="J58"/>
  <c r="F58"/>
  <c r="F56"/>
  <c r="E54"/>
  <c r="J26"/>
  <c r="E26"/>
  <c r="J59"/>
  <c r="J25"/>
  <c r="J20"/>
  <c r="E20"/>
  <c r="F90"/>
  <c r="J19"/>
  <c r="J14"/>
  <c r="J87"/>
  <c r="E7"/>
  <c r="E81"/>
  <c i="13" r="J39"/>
  <c r="J38"/>
  <c i="1" r="AY69"/>
  <c i="13" r="J37"/>
  <c i="1" r="AX69"/>
  <c i="13"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2"/>
  <c r="BH152"/>
  <c r="BG152"/>
  <c r="BF152"/>
  <c r="T152"/>
  <c r="T151"/>
  <c r="R152"/>
  <c r="R151"/>
  <c r="P152"/>
  <c r="P151"/>
  <c r="BI148"/>
  <c r="BH148"/>
  <c r="BG148"/>
  <c r="BF148"/>
  <c r="T148"/>
  <c r="R148"/>
  <c r="P148"/>
  <c r="BI143"/>
  <c r="BH143"/>
  <c r="BG143"/>
  <c r="BF143"/>
  <c r="T143"/>
  <c r="R143"/>
  <c r="P143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J93"/>
  <c r="F93"/>
  <c r="F91"/>
  <c r="E89"/>
  <c r="J58"/>
  <c r="F58"/>
  <c r="F56"/>
  <c r="E54"/>
  <c r="J26"/>
  <c r="E26"/>
  <c r="J94"/>
  <c r="J25"/>
  <c r="J20"/>
  <c r="E20"/>
  <c r="F94"/>
  <c r="J19"/>
  <c r="J14"/>
  <c r="J56"/>
  <c r="E7"/>
  <c r="E85"/>
  <c i="12" r="J39"/>
  <c r="J38"/>
  <c i="1" r="AY68"/>
  <c i="12" r="J37"/>
  <c i="1" r="AX68"/>
  <c i="12" r="BI181"/>
  <c r="BH181"/>
  <c r="BG181"/>
  <c r="BF181"/>
  <c r="T181"/>
  <c r="T180"/>
  <c r="T179"/>
  <c r="R181"/>
  <c r="R180"/>
  <c r="R179"/>
  <c r="P181"/>
  <c r="P180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T135"/>
  <c r="R142"/>
  <c r="R135"/>
  <c r="P142"/>
  <c r="P135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09"/>
  <c r="BH109"/>
  <c r="BG109"/>
  <c r="BF109"/>
  <c r="T109"/>
  <c r="R109"/>
  <c r="P109"/>
  <c r="BI103"/>
  <c r="BH103"/>
  <c r="BG103"/>
  <c r="BF103"/>
  <c r="T103"/>
  <c r="R103"/>
  <c r="P103"/>
  <c r="BI97"/>
  <c r="BH97"/>
  <c r="BG97"/>
  <c r="BF97"/>
  <c r="T97"/>
  <c r="R97"/>
  <c r="P97"/>
  <c r="J90"/>
  <c r="F90"/>
  <c r="F88"/>
  <c r="E86"/>
  <c r="J58"/>
  <c r="F58"/>
  <c r="F56"/>
  <c r="E54"/>
  <c r="J26"/>
  <c r="E26"/>
  <c r="J59"/>
  <c r="J25"/>
  <c r="J20"/>
  <c r="E20"/>
  <c r="F91"/>
  <c r="J19"/>
  <c r="J14"/>
  <c r="J56"/>
  <c r="E7"/>
  <c r="E82"/>
  <c i="11" r="J39"/>
  <c r="J38"/>
  <c i="1" r="AY66"/>
  <c i="11" r="J37"/>
  <c i="1" r="AX66"/>
  <c i="11"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T229"/>
  <c r="R230"/>
  <c r="R229"/>
  <c r="P230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90"/>
  <c r="F90"/>
  <c r="F88"/>
  <c r="E86"/>
  <c r="J58"/>
  <c r="F58"/>
  <c r="F56"/>
  <c r="E54"/>
  <c r="J26"/>
  <c r="E26"/>
  <c r="J91"/>
  <c r="J25"/>
  <c r="J20"/>
  <c r="E20"/>
  <c r="F91"/>
  <c r="J19"/>
  <c r="J14"/>
  <c r="J88"/>
  <c r="E7"/>
  <c r="E50"/>
  <c i="10" r="J39"/>
  <c r="J38"/>
  <c i="1" r="AY65"/>
  <c i="10" r="J37"/>
  <c i="1" r="AX65"/>
  <c i="10"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59"/>
  <c r="J19"/>
  <c r="J14"/>
  <c r="J56"/>
  <c r="E7"/>
  <c r="E50"/>
  <c i="9" r="J39"/>
  <c r="J38"/>
  <c i="1" r="AY64"/>
  <c i="9" r="J37"/>
  <c i="1" r="AX64"/>
  <c i="9"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59"/>
  <c r="J19"/>
  <c r="J14"/>
  <c r="J87"/>
  <c r="E7"/>
  <c r="E81"/>
  <c i="8" r="J39"/>
  <c r="J38"/>
  <c i="1" r="AY63"/>
  <c i="8" r="J37"/>
  <c i="1" r="AX63"/>
  <c i="8" r="BI304"/>
  <c r="BH304"/>
  <c r="BG304"/>
  <c r="BF304"/>
  <c r="T304"/>
  <c r="R304"/>
  <c r="P304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4"/>
  <c r="BH144"/>
  <c r="BG144"/>
  <c r="BF144"/>
  <c r="T144"/>
  <c r="R144"/>
  <c r="P144"/>
  <c r="BI137"/>
  <c r="BH137"/>
  <c r="BG137"/>
  <c r="BF137"/>
  <c r="T137"/>
  <c r="R137"/>
  <c r="P137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J93"/>
  <c r="F93"/>
  <c r="F91"/>
  <c r="E89"/>
  <c r="J58"/>
  <c r="F58"/>
  <c r="F56"/>
  <c r="E54"/>
  <c r="J26"/>
  <c r="E26"/>
  <c r="J94"/>
  <c r="J25"/>
  <c r="J20"/>
  <c r="E20"/>
  <c r="F94"/>
  <c r="J19"/>
  <c r="J14"/>
  <c r="J56"/>
  <c r="E7"/>
  <c r="E85"/>
  <c i="7" r="J39"/>
  <c r="J38"/>
  <c i="1" r="AY62"/>
  <c i="7" r="J37"/>
  <c i="1" r="AX62"/>
  <c i="7" r="BI176"/>
  <c r="BH176"/>
  <c r="BG176"/>
  <c r="BF176"/>
  <c r="T176"/>
  <c r="T175"/>
  <c r="T174"/>
  <c r="R176"/>
  <c r="R175"/>
  <c r="R174"/>
  <c r="P176"/>
  <c r="P175"/>
  <c r="P174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T135"/>
  <c r="R136"/>
  <c r="R135"/>
  <c r="P136"/>
  <c r="P135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09"/>
  <c r="BH109"/>
  <c r="BG109"/>
  <c r="BF109"/>
  <c r="T109"/>
  <c r="R109"/>
  <c r="P109"/>
  <c r="BI103"/>
  <c r="BH103"/>
  <c r="BG103"/>
  <c r="BF103"/>
  <c r="T103"/>
  <c r="R103"/>
  <c r="P103"/>
  <c r="BI97"/>
  <c r="BH97"/>
  <c r="BG97"/>
  <c r="BF97"/>
  <c r="T97"/>
  <c r="R97"/>
  <c r="P97"/>
  <c r="J90"/>
  <c r="F90"/>
  <c r="F88"/>
  <c r="E86"/>
  <c r="J58"/>
  <c r="F58"/>
  <c r="F56"/>
  <c r="E54"/>
  <c r="J26"/>
  <c r="E26"/>
  <c r="J59"/>
  <c r="J25"/>
  <c r="J20"/>
  <c r="E20"/>
  <c r="F91"/>
  <c r="J19"/>
  <c r="J14"/>
  <c r="J88"/>
  <c r="E7"/>
  <c r="E82"/>
  <c i="6" r="J39"/>
  <c r="J38"/>
  <c i="1" r="AY60"/>
  <c i="6" r="J37"/>
  <c i="1" r="AX60"/>
  <c i="6" r="BI105"/>
  <c r="BH105"/>
  <c r="BG105"/>
  <c r="BF105"/>
  <c r="T105"/>
  <c r="T104"/>
  <c r="R105"/>
  <c r="R104"/>
  <c r="P105"/>
  <c r="P104"/>
  <c r="BI101"/>
  <c r="BH101"/>
  <c r="BG101"/>
  <c r="BF101"/>
  <c r="T101"/>
  <c r="T100"/>
  <c r="R101"/>
  <c r="R100"/>
  <c r="P101"/>
  <c r="P100"/>
  <c r="BI97"/>
  <c r="BH97"/>
  <c r="BG97"/>
  <c r="BF97"/>
  <c r="T97"/>
  <c r="T96"/>
  <c r="R97"/>
  <c r="R96"/>
  <c r="P97"/>
  <c r="P96"/>
  <c r="BI93"/>
  <c r="BH93"/>
  <c r="BG93"/>
  <c r="BF93"/>
  <c r="T93"/>
  <c r="T92"/>
  <c r="T91"/>
  <c r="T90"/>
  <c r="R93"/>
  <c r="R92"/>
  <c r="R91"/>
  <c r="R90"/>
  <c r="P93"/>
  <c r="P92"/>
  <c r="P91"/>
  <c r="P90"/>
  <c i="1" r="AU60"/>
  <c i="6" r="J86"/>
  <c r="F86"/>
  <c r="F84"/>
  <c r="E82"/>
  <c r="J58"/>
  <c r="F58"/>
  <c r="F56"/>
  <c r="E54"/>
  <c r="J26"/>
  <c r="E26"/>
  <c r="J59"/>
  <c r="J25"/>
  <c r="J20"/>
  <c r="E20"/>
  <c r="F59"/>
  <c r="J19"/>
  <c r="J14"/>
  <c r="J84"/>
  <c r="E7"/>
  <c r="E78"/>
  <c i="5" r="J39"/>
  <c r="J38"/>
  <c i="1" r="AY59"/>
  <c i="5" r="J37"/>
  <c i="1" r="AX59"/>
  <c i="5"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T167"/>
  <c r="R168"/>
  <c r="R167"/>
  <c r="P168"/>
  <c r="P167"/>
  <c r="BI165"/>
  <c r="BH165"/>
  <c r="BG165"/>
  <c r="BF165"/>
  <c r="T165"/>
  <c r="T164"/>
  <c r="R165"/>
  <c r="R164"/>
  <c r="P165"/>
  <c r="P164"/>
  <c r="BI162"/>
  <c r="BH162"/>
  <c r="BG162"/>
  <c r="BF162"/>
  <c r="T162"/>
  <c r="T161"/>
  <c r="R162"/>
  <c r="R161"/>
  <c r="P162"/>
  <c r="P161"/>
  <c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J97"/>
  <c r="F97"/>
  <c r="F95"/>
  <c r="E93"/>
  <c r="J58"/>
  <c r="F58"/>
  <c r="F56"/>
  <c r="E54"/>
  <c r="J26"/>
  <c r="E26"/>
  <c r="J59"/>
  <c r="J25"/>
  <c r="J20"/>
  <c r="E20"/>
  <c r="F98"/>
  <c r="J19"/>
  <c r="J14"/>
  <c r="J95"/>
  <c r="E7"/>
  <c r="E50"/>
  <c i="4" r="J39"/>
  <c r="J38"/>
  <c i="1" r="AY58"/>
  <c i="4" r="J37"/>
  <c i="1" r="AX58"/>
  <c i="4"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T90"/>
  <c r="R91"/>
  <c r="R90"/>
  <c r="P91"/>
  <c r="P90"/>
  <c r="J85"/>
  <c r="F85"/>
  <c r="F83"/>
  <c r="E81"/>
  <c r="J58"/>
  <c r="F58"/>
  <c r="F56"/>
  <c r="E54"/>
  <c r="J26"/>
  <c r="E26"/>
  <c r="J59"/>
  <c r="J25"/>
  <c r="J20"/>
  <c r="E20"/>
  <c r="F86"/>
  <c r="J19"/>
  <c r="J14"/>
  <c r="J83"/>
  <c r="E7"/>
  <c r="E77"/>
  <c i="3" r="J39"/>
  <c r="J38"/>
  <c i="1" r="AY57"/>
  <c i="3" r="J37"/>
  <c i="1" r="AX57"/>
  <c i="3"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7"/>
  <c r="BH107"/>
  <c r="BG107"/>
  <c r="BF107"/>
  <c r="T107"/>
  <c r="R107"/>
  <c r="P107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3"/>
  <c r="F83"/>
  <c r="F81"/>
  <c r="E79"/>
  <c r="J58"/>
  <c r="F58"/>
  <c r="F56"/>
  <c r="E54"/>
  <c r="J26"/>
  <c r="E26"/>
  <c r="J84"/>
  <c r="J25"/>
  <c r="J20"/>
  <c r="E20"/>
  <c r="F84"/>
  <c r="J19"/>
  <c r="J14"/>
  <c r="J56"/>
  <c r="E7"/>
  <c r="E50"/>
  <c i="2" r="J39"/>
  <c r="J38"/>
  <c i="1" r="AY56"/>
  <c i="2" r="J37"/>
  <c i="1" r="AX56"/>
  <c i="2"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T98"/>
  <c r="R99"/>
  <c r="R98"/>
  <c r="P99"/>
  <c r="P98"/>
  <c r="BI95"/>
  <c r="BH95"/>
  <c r="BG95"/>
  <c r="BF95"/>
  <c r="T95"/>
  <c r="T94"/>
  <c r="T93"/>
  <c r="R95"/>
  <c r="R94"/>
  <c r="R93"/>
  <c r="P95"/>
  <c r="P94"/>
  <c r="P93"/>
  <c r="J88"/>
  <c r="F88"/>
  <c r="F86"/>
  <c r="E84"/>
  <c r="J58"/>
  <c r="F58"/>
  <c r="F56"/>
  <c r="E54"/>
  <c r="J26"/>
  <c r="E26"/>
  <c r="J89"/>
  <c r="J25"/>
  <c r="J20"/>
  <c r="E20"/>
  <c r="F59"/>
  <c r="J19"/>
  <c r="J14"/>
  <c r="J56"/>
  <c r="E7"/>
  <c r="E80"/>
  <c i="1" r="L50"/>
  <c r="AM50"/>
  <c r="AM49"/>
  <c r="L49"/>
  <c r="AM47"/>
  <c r="L47"/>
  <c r="L45"/>
  <c r="L44"/>
  <c i="16" r="J244"/>
  <c r="J195"/>
  <c r="BK188"/>
  <c r="J154"/>
  <c r="J119"/>
  <c i="14" r="BK157"/>
  <c r="J115"/>
  <c i="13" r="J255"/>
  <c r="J143"/>
  <c i="12" r="BK114"/>
  <c i="11" r="BK233"/>
  <c r="J180"/>
  <c r="BK142"/>
  <c r="BK104"/>
  <c i="9" r="BK131"/>
  <c i="8" r="J254"/>
  <c r="BK199"/>
  <c i="7" r="J142"/>
  <c i="5" r="J224"/>
  <c r="J172"/>
  <c r="J125"/>
  <c i="4" r="BK103"/>
  <c r="BK91"/>
  <c i="3" r="BK89"/>
  <c i="2" r="BK107"/>
  <c i="16" r="BK232"/>
  <c r="BK214"/>
  <c r="BK195"/>
  <c r="BK157"/>
  <c r="J122"/>
  <c i="14" r="J172"/>
  <c r="BK164"/>
  <c r="J134"/>
  <c i="13" r="J234"/>
  <c r="BK179"/>
  <c i="12" r="BK142"/>
  <c i="11" r="J237"/>
  <c r="J200"/>
  <c r="J122"/>
  <c i="9" r="J128"/>
  <c i="8" r="BK296"/>
  <c r="J268"/>
  <c r="J190"/>
  <c r="BK123"/>
  <c i="5" r="J256"/>
  <c r="J238"/>
  <c r="BK218"/>
  <c r="J190"/>
  <c r="J121"/>
  <c r="J106"/>
  <c i="3" r="BK164"/>
  <c r="BK133"/>
  <c i="2" r="BK135"/>
  <c i="1" r="AS61"/>
  <c i="16" r="BK184"/>
  <c r="BK127"/>
  <c i="14" r="J155"/>
  <c i="13" r="J298"/>
  <c r="J240"/>
  <c r="J152"/>
  <c i="12" r="J114"/>
  <c i="11" r="J233"/>
  <c r="J207"/>
  <c r="BK165"/>
  <c r="J146"/>
  <c r="J132"/>
  <c r="BK108"/>
  <c i="9" r="J149"/>
  <c r="BK111"/>
  <c i="8" r="BK279"/>
  <c r="J223"/>
  <c r="BK158"/>
  <c r="BK105"/>
  <c i="7" r="BK114"/>
  <c i="5" r="J244"/>
  <c r="J208"/>
  <c r="BK184"/>
  <c r="J147"/>
  <c i="4" r="BK116"/>
  <c i="3" r="J119"/>
  <c i="2" r="BK95"/>
  <c i="16" r="BK223"/>
  <c r="J184"/>
  <c r="BK162"/>
  <c r="J135"/>
  <c i="14" r="BK162"/>
  <c r="BK115"/>
  <c i="13" r="J293"/>
  <c r="BK245"/>
  <c r="J126"/>
  <c i="11" r="J225"/>
  <c r="J176"/>
  <c r="BK144"/>
  <c r="BK106"/>
  <c i="9" r="BK134"/>
  <c i="8" r="J240"/>
  <c r="BK190"/>
  <c r="BK117"/>
  <c i="7" r="J158"/>
  <c i="5" r="BK247"/>
  <c r="J202"/>
  <c r="BK178"/>
  <c r="BK121"/>
  <c i="4" r="BK113"/>
  <c i="3" r="BK140"/>
  <c i="2" r="J139"/>
  <c i="16" r="J223"/>
  <c r="BK186"/>
  <c r="BK137"/>
  <c i="14" r="J164"/>
  <c i="13" r="BK229"/>
  <c r="BK172"/>
  <c r="BK123"/>
  <c i="12" r="BK158"/>
  <c i="11" r="BK205"/>
  <c r="J165"/>
  <c r="BK114"/>
  <c i="9" r="J144"/>
  <c i="8" r="J248"/>
  <c r="J188"/>
  <c r="BK131"/>
  <c i="6" r="J105"/>
  <c i="5" r="BK188"/>
  <c r="BK162"/>
  <c r="BK139"/>
  <c i="4" r="BK120"/>
  <c i="3" r="BK166"/>
  <c r="J107"/>
  <c i="1" r="AS67"/>
  <c i="16" r="J102"/>
  <c i="14" r="J152"/>
  <c i="13" r="BK278"/>
  <c r="BK221"/>
  <c r="J157"/>
  <c i="12" r="BK131"/>
  <c i="11" r="J235"/>
  <c r="BK211"/>
  <c r="BK136"/>
  <c i="10" r="J90"/>
  <c i="9" r="J111"/>
  <c i="8" r="BK299"/>
  <c r="J158"/>
  <c i="7" r="BK147"/>
  <c i="6" r="BK105"/>
  <c i="5" r="J218"/>
  <c r="J180"/>
  <c r="J128"/>
  <c i="4" r="J126"/>
  <c i="3" r="BK154"/>
  <c r="J100"/>
  <c i="2" r="J121"/>
  <c i="16" r="BK250"/>
  <c r="J203"/>
  <c r="BK179"/>
  <c r="BK146"/>
  <c r="J129"/>
  <c i="15" r="BK95"/>
  <c i="14" r="BK136"/>
  <c i="13" r="BK298"/>
  <c r="BK237"/>
  <c r="BK148"/>
  <c i="12" r="BK181"/>
  <c i="11" r="BK237"/>
  <c r="J193"/>
  <c r="BK160"/>
  <c r="BK134"/>
  <c i="10" r="BK90"/>
  <c i="9" r="BK118"/>
  <c i="8" r="BK223"/>
  <c i="7" r="J152"/>
  <c r="J103"/>
  <c i="5" r="J222"/>
  <c r="J168"/>
  <c r="BK134"/>
  <c i="4" r="J122"/>
  <c r="BK96"/>
  <c i="3" r="BK107"/>
  <c i="1" r="AS55"/>
  <c i="16" r="J205"/>
  <c r="J159"/>
  <c r="BK131"/>
  <c r="J96"/>
  <c i="14" r="BK102"/>
  <c i="13" r="BK240"/>
  <c r="BK183"/>
  <c r="J110"/>
  <c i="12" r="J97"/>
  <c i="11" r="BK209"/>
  <c r="J172"/>
  <c i="9" r="BK160"/>
  <c r="J126"/>
  <c i="8" r="J299"/>
  <c r="BK251"/>
  <c r="BK194"/>
  <c i="7" r="BK158"/>
  <c i="5" r="J247"/>
  <c r="J234"/>
  <c r="J206"/>
  <c i="4" r="BK126"/>
  <c i="3" r="J143"/>
  <c r="BK97"/>
  <c i="16" r="BK260"/>
  <c r="J242"/>
  <c r="J227"/>
  <c r="BK170"/>
  <c r="BK112"/>
  <c i="14" r="J145"/>
  <c i="13" r="BK290"/>
  <c r="J225"/>
  <c r="J123"/>
  <c i="12" r="J131"/>
  <c i="11" r="BK230"/>
  <c r="J211"/>
  <c r="BK180"/>
  <c r="J162"/>
  <c r="J142"/>
  <c r="BK124"/>
  <c r="J98"/>
  <c i="9" r="J107"/>
  <c i="8" r="J273"/>
  <c r="BK203"/>
  <c r="BK126"/>
  <c i="7" r="BK131"/>
  <c i="5" r="BK240"/>
  <c r="BK214"/>
  <c r="BK180"/>
  <c r="J152"/>
  <c i="4" r="J124"/>
  <c r="J100"/>
  <c i="3" r="J97"/>
  <c i="2" r="BK99"/>
  <c i="16" r="BK212"/>
  <c r="J170"/>
  <c r="J137"/>
  <c r="J106"/>
  <c i="14" r="J142"/>
  <c r="J112"/>
  <c i="13" r="J267"/>
  <c r="BK225"/>
  <c r="J177"/>
  <c r="J117"/>
  <c i="11" r="J205"/>
  <c r="BK154"/>
  <c r="BK129"/>
  <c r="J102"/>
  <c i="9" r="J147"/>
  <c i="8" r="J251"/>
  <c r="J220"/>
  <c r="BK174"/>
  <c r="BK110"/>
  <c i="5" r="J261"/>
  <c r="BK234"/>
  <c r="BK210"/>
  <c r="BK192"/>
  <c r="BK125"/>
  <c i="3" r="J158"/>
  <c r="BK114"/>
  <c i="2" r="BK110"/>
  <c i="16" r="BK205"/>
  <c r="J164"/>
  <c r="BK122"/>
  <c i="14" r="BK131"/>
  <c i="13" r="J290"/>
  <c r="J192"/>
  <c r="J136"/>
  <c i="12" r="J174"/>
  <c r="BK109"/>
  <c i="11" r="J203"/>
  <c r="J144"/>
  <c r="J106"/>
  <c i="9" r="J156"/>
  <c r="BK121"/>
  <c i="8" r="BK245"/>
  <c r="BK144"/>
  <c i="7" r="BK103"/>
  <c i="5" r="BK226"/>
  <c r="BK200"/>
  <c r="J186"/>
  <c r="J149"/>
  <c r="BK136"/>
  <c i="4" r="J96"/>
  <c i="3" r="J148"/>
  <c r="BK92"/>
  <c i="16" r="BK240"/>
  <c r="BK150"/>
  <c r="J112"/>
  <c i="14" r="BK142"/>
  <c r="BK112"/>
  <c i="13" r="J237"/>
  <c r="J186"/>
  <c i="12" r="BK174"/>
  <c i="11" r="J241"/>
  <c r="J213"/>
  <c r="BK138"/>
  <c i="10" r="J95"/>
  <c i="9" r="J114"/>
  <c i="8" r="BK291"/>
  <c r="J203"/>
  <c i="7" r="J109"/>
  <c i="5" r="BK244"/>
  <c r="BK212"/>
  <c r="BK168"/>
  <c r="J136"/>
  <c r="BK115"/>
  <c i="4" r="J107"/>
  <c i="3" r="J124"/>
  <c r="BK94"/>
  <c i="16" r="J258"/>
  <c r="BK201"/>
  <c r="J168"/>
  <c r="BK144"/>
  <c r="J104"/>
  <c i="15" r="BK90"/>
  <c i="14" r="J126"/>
  <c i="13" r="BK270"/>
  <c r="BK188"/>
  <c r="J105"/>
  <c i="11" r="J239"/>
  <c r="BK190"/>
  <c r="BK157"/>
  <c r="J127"/>
  <c i="10" r="BK95"/>
  <c i="9" r="BK140"/>
  <c i="8" r="J287"/>
  <c r="J245"/>
  <c r="J169"/>
  <c i="7" r="BK136"/>
  <c i="5" r="BK238"/>
  <c r="BK176"/>
  <c r="J141"/>
  <c r="J119"/>
  <c i="4" r="BK98"/>
  <c i="2" r="J144"/>
  <c r="J104"/>
  <c i="16" r="BK244"/>
  <c r="BK217"/>
  <c r="BK199"/>
  <c r="J166"/>
  <c r="BK129"/>
  <c i="14" r="BK168"/>
  <c r="J148"/>
  <c i="13" r="BK273"/>
  <c r="J221"/>
  <c r="BK152"/>
  <c i="12" r="J169"/>
  <c i="11" r="BK225"/>
  <c r="J190"/>
  <c i="10" r="J98"/>
  <c i="9" r="J134"/>
  <c r="BK96"/>
  <c i="8" r="BK273"/>
  <c r="J217"/>
  <c r="J174"/>
  <c i="7" r="BK176"/>
  <c i="5" r="BK261"/>
  <c r="BK236"/>
  <c r="J212"/>
  <c r="BK186"/>
  <c r="BK144"/>
  <c i="3" r="J166"/>
  <c r="BK148"/>
  <c r="BK105"/>
  <c i="2" r="BK104"/>
  <c i="16" r="BK254"/>
  <c r="J240"/>
  <c r="J199"/>
  <c r="J172"/>
  <c r="J127"/>
  <c r="J98"/>
  <c i="14" r="BK99"/>
  <c i="13" r="BK248"/>
  <c r="BK177"/>
  <c i="12" r="BK148"/>
  <c i="11" r="J218"/>
  <c r="J182"/>
  <c r="BK176"/>
  <c r="J138"/>
  <c r="J112"/>
  <c r="J96"/>
  <c i="9" r="J118"/>
  <c i="8" r="J304"/>
  <c r="BK217"/>
  <c i="7" r="J147"/>
  <c r="BK97"/>
  <c i="5" r="J230"/>
  <c r="BK182"/>
  <c r="BK159"/>
  <c r="BK117"/>
  <c i="4" r="J103"/>
  <c i="2" r="J107"/>
  <c i="16" r="BK234"/>
  <c r="J191"/>
  <c r="BK166"/>
  <c r="J141"/>
  <c r="BK110"/>
  <c i="14" r="BK145"/>
  <c r="BK126"/>
  <c i="13" r="J285"/>
  <c r="J212"/>
  <c r="BK157"/>
  <c i="12" r="J136"/>
  <c i="11" r="BK222"/>
  <c r="J157"/>
  <c r="J117"/>
  <c i="10" r="BK98"/>
  <c i="9" r="J121"/>
  <c i="8" r="BK236"/>
  <c r="BK188"/>
  <c i="7" r="J176"/>
  <c i="6" r="BK93"/>
  <c i="5" r="J216"/>
  <c r="J204"/>
  <c r="BK141"/>
  <c r="J108"/>
  <c i="3" r="J156"/>
  <c r="BK117"/>
  <c i="2" r="J131"/>
  <c i="16" r="J219"/>
  <c r="J162"/>
  <c r="J100"/>
  <c i="14" r="J139"/>
  <c i="13" r="J278"/>
  <c r="J201"/>
  <c r="J100"/>
  <c i="12" r="J126"/>
  <c i="11" r="J209"/>
  <c r="BK172"/>
  <c r="BK127"/>
  <c i="9" r="J158"/>
  <c r="BK128"/>
  <c i="8" r="J232"/>
  <c r="BK183"/>
  <c r="BK100"/>
  <c i="5" r="BK254"/>
  <c r="J220"/>
  <c r="J178"/>
  <c r="BK154"/>
  <c r="J130"/>
  <c i="4" r="BK111"/>
  <c i="3" r="J162"/>
  <c r="BK138"/>
  <c r="J89"/>
  <c i="16" r="BK238"/>
  <c r="BK139"/>
  <c r="BK96"/>
  <c i="14" r="BK139"/>
  <c i="13" r="J270"/>
  <c r="J206"/>
  <c r="J148"/>
  <c i="12" r="BK123"/>
  <c i="11" r="J222"/>
  <c r="J186"/>
  <c r="BK98"/>
  <c i="9" r="J123"/>
  <c i="8" r="BK304"/>
  <c r="BK197"/>
  <c i="7" r="J164"/>
  <c i="5" r="BK263"/>
  <c r="J236"/>
  <c r="BK198"/>
  <c r="BK149"/>
  <c r="BK104"/>
  <c i="4" r="J118"/>
  <c i="3" r="J160"/>
  <c r="J117"/>
  <c i="2" r="J135"/>
  <c r="J95"/>
  <c i="16" r="BK252"/>
  <c r="BK208"/>
  <c r="BK191"/>
  <c r="BK159"/>
  <c r="BK135"/>
  <c r="BK102"/>
  <c i="14" r="BK148"/>
  <c i="13" r="J281"/>
  <c r="BK192"/>
  <c r="BK126"/>
  <c i="11" r="BK241"/>
  <c r="BK203"/>
  <c r="BK174"/>
  <c r="J136"/>
  <c i="9" r="BK154"/>
  <c i="8" r="J291"/>
  <c r="BK220"/>
  <c r="J110"/>
  <c i="7" r="J97"/>
  <c i="5" r="BK190"/>
  <c r="J139"/>
  <c i="4" r="BK100"/>
  <c i="3" r="J138"/>
  <c r="J92"/>
  <c i="2" r="J114"/>
  <c i="16" r="J234"/>
  <c r="J210"/>
  <c r="BK193"/>
  <c r="J148"/>
  <c r="BK108"/>
  <c i="14" r="J162"/>
  <c r="J96"/>
  <c i="13" r="J209"/>
  <c r="BK163"/>
  <c i="12" r="BK126"/>
  <c i="11" r="J198"/>
  <c r="J129"/>
  <c i="9" r="BK144"/>
  <c i="8" r="BK287"/>
  <c r="BK264"/>
  <c r="J199"/>
  <c r="J144"/>
  <c i="7" r="BK142"/>
  <c i="5" r="J240"/>
  <c r="J232"/>
  <c r="BK194"/>
  <c r="J162"/>
  <c r="BK110"/>
  <c i="4" r="J113"/>
  <c i="3" r="BK156"/>
  <c r="J112"/>
  <c i="2" r="BK114"/>
  <c i="16" r="BK256"/>
  <c r="J232"/>
  <c r="J188"/>
  <c r="BK168"/>
  <c r="BK124"/>
  <c i="14" r="J166"/>
  <c r="BK105"/>
  <c i="13" r="BK281"/>
  <c r="J183"/>
  <c i="12" r="J153"/>
  <c r="J103"/>
  <c i="11" r="BK198"/>
  <c r="J154"/>
  <c r="J140"/>
  <c r="BK119"/>
  <c r="J104"/>
  <c i="9" r="BK126"/>
  <c r="BK99"/>
  <c i="8" r="J227"/>
  <c r="J149"/>
  <c i="7" r="J169"/>
  <c r="J120"/>
  <c i="6" r="BK97"/>
  <c i="5" r="BK232"/>
  <c r="J196"/>
  <c r="J165"/>
  <c r="J113"/>
  <c i="4" r="J105"/>
  <c i="3" r="J131"/>
  <c i="2" r="J125"/>
  <c i="16" r="BK219"/>
  <c r="J197"/>
  <c r="BK164"/>
  <c r="J131"/>
  <c i="14" r="BK160"/>
  <c r="BK122"/>
  <c r="BK108"/>
  <c i="13" r="J252"/>
  <c r="J172"/>
  <c i="12" r="J142"/>
  <c i="11" r="BK207"/>
  <c r="J170"/>
  <c r="BK132"/>
  <c r="J108"/>
  <c i="9" r="BK152"/>
  <c i="8" r="BK261"/>
  <c r="J194"/>
  <c r="J126"/>
  <c i="7" r="BK164"/>
  <c i="5" r="J263"/>
  <c r="J242"/>
  <c r="BK220"/>
  <c r="BK206"/>
  <c r="BK165"/>
  <c r="J115"/>
  <c i="4" r="J91"/>
  <c i="3" r="BK152"/>
  <c r="J105"/>
  <c i="16" r="BK242"/>
  <c r="J177"/>
  <c r="J152"/>
  <c i="15" r="BK98"/>
  <c i="14" r="J122"/>
  <c i="13" r="J258"/>
  <c r="J179"/>
  <c r="BK105"/>
  <c i="12" r="BK169"/>
  <c i="11" r="BK216"/>
  <c r="BK188"/>
  <c r="J160"/>
  <c r="BK102"/>
  <c i="8" r="J261"/>
  <c r="J236"/>
  <c r="BK169"/>
  <c i="7" r="BK120"/>
  <c i="5" r="BK230"/>
  <c r="J192"/>
  <c r="J159"/>
  <c r="BK132"/>
  <c i="4" r="BK118"/>
  <c i="3" r="J152"/>
  <c r="BK100"/>
  <c i="16" r="J212"/>
  <c r="BK117"/>
  <c i="15" r="J98"/>
  <c i="14" r="J131"/>
  <c i="13" r="J248"/>
  <c r="J188"/>
  <c i="12" r="J148"/>
  <c r="J120"/>
  <c i="11" r="BK218"/>
  <c r="BK162"/>
  <c i="9" r="J160"/>
  <c r="J104"/>
  <c i="8" r="BK254"/>
  <c r="J123"/>
  <c i="7" r="J123"/>
  <c i="5" r="BK256"/>
  <c r="J210"/>
  <c r="BK174"/>
  <c r="BK130"/>
  <c i="4" r="BK124"/>
  <c r="J94"/>
  <c i="3" r="BK145"/>
  <c i="2" r="BK125"/>
  <c i="16" r="J260"/>
  <c r="BK230"/>
  <c r="J193"/>
  <c r="BK172"/>
  <c r="J139"/>
  <c i="14" r="BK172"/>
  <c r="J129"/>
  <c r="J105"/>
  <c i="13" r="J229"/>
  <c r="BK168"/>
  <c i="12" r="BK153"/>
  <c i="11" r="BK235"/>
  <c r="J184"/>
  <c r="J151"/>
  <c r="BK122"/>
  <c i="9" r="BK149"/>
  <c i="8" r="J296"/>
  <c r="BK248"/>
  <c r="BK179"/>
  <c i="7" r="J114"/>
  <c i="6" r="BK101"/>
  <c i="5" r="J198"/>
  <c r="J132"/>
  <c i="4" r="J111"/>
  <c i="3" r="J154"/>
  <c r="BK119"/>
  <c i="2" r="BK121"/>
  <c i="16" r="BK258"/>
  <c r="J230"/>
  <c r="BK203"/>
  <c r="BK177"/>
  <c r="J144"/>
  <c r="BK114"/>
  <c i="14" r="BK170"/>
  <c r="BK152"/>
  <c i="13" r="BK255"/>
  <c r="J197"/>
  <c r="BK131"/>
  <c i="12" r="J109"/>
  <c i="11" r="J174"/>
  <c r="J114"/>
  <c i="9" r="J140"/>
  <c r="BK107"/>
  <c i="8" r="J279"/>
  <c r="J212"/>
  <c r="J179"/>
  <c r="J105"/>
  <c i="6" r="J93"/>
  <c i="5" r="J134"/>
  <c r="BK108"/>
  <c i="3" r="J140"/>
  <c i="2" r="J99"/>
  <c i="16" r="J252"/>
  <c r="J238"/>
  <c r="J225"/>
  <c r="J179"/>
  <c r="BK141"/>
  <c r="J117"/>
  <c i="14" r="J102"/>
  <c i="13" r="BK267"/>
  <c r="BK209"/>
  <c r="BK117"/>
  <c i="11" r="BK243"/>
  <c r="BK213"/>
  <c r="BK184"/>
  <c r="BK167"/>
  <c r="BK149"/>
  <c r="J134"/>
  <c r="BK117"/>
  <c i="9" r="J131"/>
  <c r="BK104"/>
  <c i="8" r="J276"/>
  <c r="BK212"/>
  <c r="J137"/>
  <c i="7" r="BK152"/>
  <c i="5" r="BK249"/>
  <c r="BK216"/>
  <c r="J194"/>
  <c r="BK172"/>
  <c r="BK128"/>
  <c i="4" r="J120"/>
  <c i="3" r="J145"/>
  <c i="2" r="BK144"/>
  <c i="16" r="J256"/>
  <c r="BK221"/>
  <c r="J186"/>
  <c r="J157"/>
  <c r="BK133"/>
  <c i="15" r="J95"/>
  <c i="14" r="BK134"/>
  <c i="13" r="BK262"/>
  <c r="BK201"/>
  <c r="J131"/>
  <c r="BK110"/>
  <c i="12" r="BK97"/>
  <c i="11" r="BK195"/>
  <c r="BK146"/>
  <c r="J110"/>
  <c i="9" r="BK156"/>
  <c i="8" r="BK284"/>
  <c r="BK232"/>
  <c r="BK137"/>
  <c r="J117"/>
  <c i="6" r="J97"/>
  <c i="5" r="BK252"/>
  <c r="BK228"/>
  <c r="BK208"/>
  <c r="J184"/>
  <c r="J110"/>
  <c i="3" r="BK162"/>
  <c r="BK124"/>
  <c i="2" r="BK128"/>
  <c i="16" r="J217"/>
  <c r="BK174"/>
  <c r="J124"/>
  <c i="14" r="J170"/>
  <c r="BK119"/>
  <c i="13" r="BK252"/>
  <c r="J168"/>
  <c i="12" r="J181"/>
  <c i="11" r="J243"/>
  <c r="BK182"/>
  <c r="J149"/>
  <c r="BK96"/>
  <c i="9" r="BK147"/>
  <c i="8" r="J258"/>
  <c r="BK227"/>
  <c r="BK153"/>
  <c i="7" r="J131"/>
  <c i="5" r="J252"/>
  <c r="J214"/>
  <c r="J182"/>
  <c r="BK147"/>
  <c r="BK106"/>
  <c i="4" r="BK107"/>
  <c i="3" r="BK150"/>
  <c i="2" r="J110"/>
  <c i="16" r="BK227"/>
  <c r="J133"/>
  <c r="BK104"/>
  <c i="15" r="J90"/>
  <c i="14" r="J119"/>
  <c i="13" r="J273"/>
  <c r="BK212"/>
  <c r="BK100"/>
  <c i="12" r="BK103"/>
  <c i="11" r="J220"/>
  <c r="BK170"/>
  <c r="BK112"/>
  <c i="9" r="BK158"/>
  <c r="J99"/>
  <c i="8" r="BK258"/>
  <c i="7" r="BK169"/>
  <c r="BK126"/>
  <c i="5" r="J258"/>
  <c r="BK222"/>
  <c r="J156"/>
  <c r="BK113"/>
  <c i="4" r="BK105"/>
  <c i="3" r="J133"/>
  <c i="2" r="BK139"/>
  <c i="16" r="BK247"/>
  <c r="J214"/>
  <c r="BK182"/>
  <c r="J150"/>
  <c r="J110"/>
  <c r="BK100"/>
  <c i="14" r="BK155"/>
  <c r="J108"/>
  <c i="13" r="J245"/>
  <c r="BK186"/>
  <c i="12" r="J164"/>
  <c i="11" r="J227"/>
  <c r="J188"/>
  <c r="BK140"/>
  <c r="BK100"/>
  <c i="9" r="BK123"/>
  <c i="8" r="BK268"/>
  <c r="J183"/>
  <c r="J164"/>
  <c i="7" r="BK109"/>
  <c i="5" r="J254"/>
  <c r="BK202"/>
  <c r="BK156"/>
  <c r="J104"/>
  <c i="3" r="BK143"/>
  <c i="2" r="J128"/>
  <c i="16" r="J254"/>
  <c r="BK225"/>
  <c r="J208"/>
  <c r="J182"/>
  <c r="BK154"/>
  <c r="BK98"/>
  <c i="14" r="BK166"/>
  <c i="13" r="J262"/>
  <c r="BK216"/>
  <c r="BK136"/>
  <c i="12" r="BK120"/>
  <c i="11" r="BK227"/>
  <c r="BK186"/>
  <c r="BK110"/>
  <c i="9" r="BK137"/>
  <c i="8" r="J284"/>
  <c r="BK240"/>
  <c r="J197"/>
  <c r="J131"/>
  <c i="7" r="J126"/>
  <c i="5" r="BK242"/>
  <c r="J226"/>
  <c r="BK196"/>
  <c r="J176"/>
  <c r="J117"/>
  <c i="4" r="BK94"/>
  <c i="3" r="J150"/>
  <c r="BK131"/>
  <c i="2" r="J117"/>
  <c i="16" r="J247"/>
  <c r="BK236"/>
  <c r="BK197"/>
  <c r="BK152"/>
  <c r="BK119"/>
  <c i="14" r="J136"/>
  <c i="13" r="BK285"/>
  <c r="BK206"/>
  <c i="12" r="BK136"/>
  <c i="11" r="BK220"/>
  <c r="BK193"/>
  <c i="5" r="BK119"/>
  <c i="4" r="BK109"/>
  <c r="J98"/>
  <c i="3" r="J94"/>
  <c i="16" r="J250"/>
  <c r="BK210"/>
  <c r="J174"/>
  <c r="J146"/>
  <c r="J114"/>
  <c i="14" r="J168"/>
  <c r="BK129"/>
  <c r="J99"/>
  <c i="13" r="BK258"/>
  <c r="BK197"/>
  <c i="12" r="J158"/>
  <c r="J123"/>
  <c i="11" r="BK200"/>
  <c r="J124"/>
  <c i="9" r="J154"/>
  <c i="8" r="J264"/>
  <c r="BK208"/>
  <c r="BK149"/>
  <c r="J100"/>
  <c i="5" r="BK258"/>
  <c r="BK224"/>
  <c r="J200"/>
  <c r="J154"/>
  <c i="4" r="J116"/>
  <c i="3" r="BK160"/>
  <c r="J126"/>
  <c r="BK112"/>
  <c i="16" r="J236"/>
  <c r="J201"/>
  <c r="BK148"/>
  <c r="J108"/>
  <c i="14" r="J157"/>
  <c r="BK96"/>
  <c i="13" r="J216"/>
  <c r="BK143"/>
  <c i="12" r="BK164"/>
  <c i="11" r="J230"/>
  <c r="J195"/>
  <c r="J167"/>
  <c r="J119"/>
  <c i="9" r="J152"/>
  <c r="BK114"/>
  <c i="8" r="J208"/>
  <c r="BK164"/>
  <c i="7" r="BK123"/>
  <c i="5" r="J249"/>
  <c r="BK204"/>
  <c r="J174"/>
  <c r="J144"/>
  <c r="J123"/>
  <c i="4" r="J109"/>
  <c i="3" r="BK158"/>
  <c r="BK126"/>
  <c i="2" r="BK131"/>
  <c i="16" r="J221"/>
  <c r="BK106"/>
  <c i="14" r="J160"/>
  <c i="13" r="BK293"/>
  <c r="BK234"/>
  <c r="J163"/>
  <c i="11" r="BK239"/>
  <c r="J216"/>
  <c r="BK151"/>
  <c r="J100"/>
  <c i="9" r="J137"/>
  <c r="J96"/>
  <c i="8" r="BK276"/>
  <c r="J153"/>
  <c i="7" r="J136"/>
  <c i="6" r="J101"/>
  <c i="5" r="J228"/>
  <c r="J188"/>
  <c r="BK152"/>
  <c r="BK123"/>
  <c i="4" r="BK122"/>
  <c i="3" r="J164"/>
  <c r="J114"/>
  <c i="2" r="BK117"/>
  <c l="1" r="BK124"/>
  <c r="J124"/>
  <c r="J69"/>
  <c r="BK138"/>
  <c r="J138"/>
  <c r="J70"/>
  <c i="3" r="R88"/>
  <c i="4" r="P102"/>
  <c r="BK115"/>
  <c r="J115"/>
  <c r="J67"/>
  <c i="5" r="T103"/>
  <c r="BK127"/>
  <c r="J127"/>
  <c r="J67"/>
  <c r="P138"/>
  <c r="P151"/>
  <c r="P246"/>
  <c r="R260"/>
  <c i="7" r="R96"/>
  <c r="P141"/>
  <c r="R157"/>
  <c i="8" r="BK143"/>
  <c r="J143"/>
  <c r="J66"/>
  <c r="T157"/>
  <c r="BK202"/>
  <c r="J202"/>
  <c r="J72"/>
  <c i="9" r="BK117"/>
  <c r="J117"/>
  <c r="J70"/>
  <c r="BK143"/>
  <c r="J143"/>
  <c r="J71"/>
  <c i="10" r="P89"/>
  <c r="P88"/>
  <c r="P87"/>
  <c i="1" r="AU65"/>
  <c i="11" r="BK95"/>
  <c r="BK121"/>
  <c r="J121"/>
  <c r="J66"/>
  <c r="BK179"/>
  <c r="J179"/>
  <c r="J69"/>
  <c r="P202"/>
  <c r="P232"/>
  <c i="12" r="T147"/>
  <c i="13" r="P99"/>
  <c r="T142"/>
  <c r="P156"/>
  <c r="P171"/>
  <c r="P182"/>
  <c r="T182"/>
  <c r="BK228"/>
  <c r="J228"/>
  <c r="J73"/>
  <c r="R261"/>
  <c i="14" r="BK95"/>
  <c r="BK94"/>
  <c r="BK118"/>
  <c r="J118"/>
  <c r="J68"/>
  <c r="T125"/>
  <c r="T124"/>
  <c i="2" r="T103"/>
  <c r="R138"/>
  <c i="3" r="P142"/>
  <c i="4" r="P93"/>
  <c r="T102"/>
  <c i="5" r="R103"/>
  <c r="R112"/>
  <c r="T138"/>
  <c r="R151"/>
  <c r="P171"/>
  <c r="T246"/>
  <c r="BK260"/>
  <c r="J260"/>
  <c r="J79"/>
  <c i="7" r="T119"/>
  <c r="P157"/>
  <c i="8" r="P143"/>
  <c r="R157"/>
  <c r="BK193"/>
  <c r="J193"/>
  <c r="J71"/>
  <c r="T193"/>
  <c r="P239"/>
  <c r="P267"/>
  <c r="P290"/>
  <c i="9" r="R95"/>
  <c r="R94"/>
  <c r="P103"/>
  <c r="R110"/>
  <c r="T117"/>
  <c r="T116"/>
  <c i="10" r="T89"/>
  <c r="T88"/>
  <c r="T87"/>
  <c i="11" r="R95"/>
  <c r="BK116"/>
  <c r="J116"/>
  <c r="J65"/>
  <c r="R116"/>
  <c r="P153"/>
  <c r="P169"/>
  <c r="T179"/>
  <c i="12" r="P147"/>
  <c r="T163"/>
  <c i="13" r="BK99"/>
  <c r="J99"/>
  <c r="J65"/>
  <c r="P142"/>
  <c r="BK182"/>
  <c r="J182"/>
  <c r="J71"/>
  <c r="R191"/>
  <c r="BK261"/>
  <c r="J261"/>
  <c r="J74"/>
  <c r="BK284"/>
  <c r="J284"/>
  <c r="J75"/>
  <c i="14" r="T111"/>
  <c r="P125"/>
  <c r="P124"/>
  <c r="R125"/>
  <c r="R124"/>
  <c i="15" r="R89"/>
  <c r="R88"/>
  <c r="R87"/>
  <c i="16" r="P190"/>
  <c i="2" r="R103"/>
  <c r="P138"/>
  <c i="3" r="BK88"/>
  <c r="J88"/>
  <c r="J64"/>
  <c r="R142"/>
  <c i="4" r="T93"/>
  <c r="T89"/>
  <c r="T115"/>
  <c i="5" r="P112"/>
  <c r="T127"/>
  <c r="R146"/>
  <c r="BK171"/>
  <c r="J171"/>
  <c r="J76"/>
  <c r="R246"/>
  <c r="R251"/>
  <c i="7" r="P96"/>
  <c r="P95"/>
  <c r="P119"/>
  <c r="T141"/>
  <c i="8" r="R99"/>
  <c r="BK182"/>
  <c r="J182"/>
  <c r="J70"/>
  <c r="R202"/>
  <c r="T239"/>
  <c r="T290"/>
  <c i="9" r="P95"/>
  <c r="P94"/>
  <c r="BK110"/>
  <c r="J110"/>
  <c r="J68"/>
  <c r="P143"/>
  <c i="11" r="T95"/>
  <c r="P116"/>
  <c r="T116"/>
  <c r="BK153"/>
  <c r="J153"/>
  <c r="J67"/>
  <c r="BK169"/>
  <c r="J169"/>
  <c r="J68"/>
  <c r="BK202"/>
  <c r="J202"/>
  <c r="J70"/>
  <c r="T232"/>
  <c i="12" r="R96"/>
  <c r="T96"/>
  <c r="BK119"/>
  <c r="J119"/>
  <c r="J66"/>
  <c r="P119"/>
  <c r="R119"/>
  <c r="T119"/>
  <c r="BK147"/>
  <c r="J147"/>
  <c r="J69"/>
  <c r="R163"/>
  <c i="13" r="R142"/>
  <c r="BK156"/>
  <c r="J156"/>
  <c r="J69"/>
  <c r="BK191"/>
  <c r="J191"/>
  <c r="J72"/>
  <c r="P228"/>
  <c r="T261"/>
  <c i="14" r="T95"/>
  <c r="T94"/>
  <c r="P111"/>
  <c r="P118"/>
  <c r="P151"/>
  <c i="15" r="T89"/>
  <c r="T88"/>
  <c r="T87"/>
  <c i="16" r="R190"/>
  <c i="2" r="BK103"/>
  <c r="J103"/>
  <c r="J68"/>
  <c r="P124"/>
  <c r="T138"/>
  <c i="3" r="BK142"/>
  <c r="J142"/>
  <c r="J65"/>
  <c i="4" r="BK93"/>
  <c r="J93"/>
  <c r="J65"/>
  <c r="R102"/>
  <c i="5" r="BK112"/>
  <c r="J112"/>
  <c r="J66"/>
  <c r="R127"/>
  <c r="T146"/>
  <c r="T171"/>
  <c r="T251"/>
  <c i="7" r="BK119"/>
  <c r="J119"/>
  <c r="J66"/>
  <c r="T157"/>
  <c i="8" r="P99"/>
  <c r="P98"/>
  <c r="R143"/>
  <c r="P157"/>
  <c r="T182"/>
  <c r="R193"/>
  <c r="BK239"/>
  <c r="J239"/>
  <c r="J73"/>
  <c r="R267"/>
  <c r="R290"/>
  <c i="9" r="BK95"/>
  <c r="J95"/>
  <c r="J65"/>
  <c r="R103"/>
  <c r="R102"/>
  <c r="P110"/>
  <c r="R117"/>
  <c r="R116"/>
  <c i="10" r="BK89"/>
  <c r="BK88"/>
  <c r="J88"/>
  <c r="J64"/>
  <c i="11" r="P95"/>
  <c r="T121"/>
  <c r="P179"/>
  <c r="T202"/>
  <c i="12" r="BK96"/>
  <c r="J96"/>
  <c r="J65"/>
  <c r="BK163"/>
  <c r="J163"/>
  <c r="J70"/>
  <c i="13" r="BK142"/>
  <c r="J142"/>
  <c r="J66"/>
  <c r="T156"/>
  <c r="T171"/>
  <c r="R182"/>
  <c r="R228"/>
  <c r="T284"/>
  <c i="14" r="BK111"/>
  <c r="BK110"/>
  <c r="J110"/>
  <c r="J66"/>
  <c r="BK125"/>
  <c r="BK124"/>
  <c r="J124"/>
  <c r="J69"/>
  <c r="BK151"/>
  <c r="J151"/>
  <c r="J71"/>
  <c i="15" r="P89"/>
  <c r="P88"/>
  <c r="P87"/>
  <c i="1" r="AU71"/>
  <c i="16" r="R95"/>
  <c r="BK116"/>
  <c r="J116"/>
  <c r="J65"/>
  <c r="T116"/>
  <c r="P121"/>
  <c r="BK161"/>
  <c r="J161"/>
  <c r="J67"/>
  <c r="R161"/>
  <c r="R181"/>
  <c r="P216"/>
  <c i="2" r="P103"/>
  <c r="P102"/>
  <c r="P92"/>
  <c i="1" r="AU56"/>
  <c i="2" r="R124"/>
  <c i="3" r="T88"/>
  <c i="4" r="BK102"/>
  <c r="J102"/>
  <c r="J66"/>
  <c r="P115"/>
  <c i="5" r="P103"/>
  <c r="P127"/>
  <c r="R138"/>
  <c r="BK146"/>
  <c r="J146"/>
  <c r="J70"/>
  <c r="BK151"/>
  <c r="J151"/>
  <c r="J71"/>
  <c r="R171"/>
  <c r="BK251"/>
  <c r="J251"/>
  <c r="J78"/>
  <c r="P260"/>
  <c i="7" r="T96"/>
  <c r="T95"/>
  <c r="BK141"/>
  <c r="J141"/>
  <c r="J69"/>
  <c r="BK157"/>
  <c r="J157"/>
  <c r="J70"/>
  <c i="8" r="BK99"/>
  <c r="J99"/>
  <c r="J65"/>
  <c r="T143"/>
  <c r="R182"/>
  <c r="P202"/>
  <c r="R239"/>
  <c r="T267"/>
  <c i="9" r="T95"/>
  <c r="T94"/>
  <c r="T103"/>
  <c r="T110"/>
  <c r="R143"/>
  <c i="10" r="R89"/>
  <c r="R88"/>
  <c r="R87"/>
  <c i="11" r="R121"/>
  <c r="T153"/>
  <c r="T169"/>
  <c r="R202"/>
  <c r="BK232"/>
  <c r="J232"/>
  <c r="J72"/>
  <c i="12" r="P163"/>
  <c i="13" r="R99"/>
  <c r="R98"/>
  <c r="BK171"/>
  <c r="J171"/>
  <c r="J70"/>
  <c r="P191"/>
  <c r="T228"/>
  <c r="P284"/>
  <c i="14" r="R95"/>
  <c r="R94"/>
  <c r="T118"/>
  <c r="T151"/>
  <c i="16" r="P95"/>
  <c r="BK121"/>
  <c r="J121"/>
  <c r="J66"/>
  <c r="R121"/>
  <c r="T161"/>
  <c r="BK190"/>
  <c r="J190"/>
  <c r="J69"/>
  <c r="T190"/>
  <c r="R216"/>
  <c i="2" r="T124"/>
  <c i="3" r="P88"/>
  <c r="P87"/>
  <c i="1" r="AU57"/>
  <c i="3" r="T142"/>
  <c i="4" r="R93"/>
  <c r="R89"/>
  <c r="R115"/>
  <c i="5" r="BK103"/>
  <c r="J103"/>
  <c r="J65"/>
  <c r="T112"/>
  <c r="BK138"/>
  <c r="J138"/>
  <c r="J68"/>
  <c r="P146"/>
  <c r="T151"/>
  <c r="BK246"/>
  <c r="J246"/>
  <c r="J77"/>
  <c r="P251"/>
  <c r="T260"/>
  <c i="7" r="BK96"/>
  <c r="BK95"/>
  <c r="J95"/>
  <c r="J64"/>
  <c r="R119"/>
  <c r="R141"/>
  <c r="R134"/>
  <c i="8" r="T99"/>
  <c r="T98"/>
  <c r="BK157"/>
  <c r="J157"/>
  <c r="J69"/>
  <c r="P182"/>
  <c r="P193"/>
  <c r="T202"/>
  <c r="BK267"/>
  <c r="J267"/>
  <c r="J74"/>
  <c r="BK290"/>
  <c r="J290"/>
  <c r="J75"/>
  <c i="9" r="BK103"/>
  <c r="J103"/>
  <c r="J67"/>
  <c r="P117"/>
  <c r="P116"/>
  <c r="T143"/>
  <c i="11" r="P121"/>
  <c r="R153"/>
  <c r="R169"/>
  <c r="R179"/>
  <c r="R232"/>
  <c i="12" r="P96"/>
  <c r="P95"/>
  <c r="R147"/>
  <c r="R134"/>
  <c i="13" r="T99"/>
  <c r="T98"/>
  <c r="R156"/>
  <c r="R171"/>
  <c r="T191"/>
  <c r="P261"/>
  <c r="R284"/>
  <c i="14" r="P95"/>
  <c r="P94"/>
  <c r="R111"/>
  <c r="R118"/>
  <c r="R151"/>
  <c i="15" r="BK89"/>
  <c r="BK88"/>
  <c r="BK87"/>
  <c r="J87"/>
  <c r="J63"/>
  <c i="16" r="BK95"/>
  <c r="J95"/>
  <c r="J64"/>
  <c r="T95"/>
  <c r="P116"/>
  <c r="R116"/>
  <c r="T121"/>
  <c r="P161"/>
  <c r="BK181"/>
  <c r="J181"/>
  <c r="J68"/>
  <c r="P181"/>
  <c r="T181"/>
  <c r="BK216"/>
  <c r="J216"/>
  <c r="J70"/>
  <c r="T216"/>
  <c r="BK249"/>
  <c r="J249"/>
  <c r="J72"/>
  <c r="P249"/>
  <c r="R249"/>
  <c r="T249"/>
  <c i="2" r="BE114"/>
  <c r="BK98"/>
  <c r="J98"/>
  <c r="J66"/>
  <c i="3" r="J81"/>
  <c r="BE89"/>
  <c r="BE92"/>
  <c r="BE97"/>
  <c r="BE112"/>
  <c r="BE131"/>
  <c r="BE158"/>
  <c r="BE166"/>
  <c i="4" r="J86"/>
  <c r="BE96"/>
  <c r="BE109"/>
  <c r="BE111"/>
  <c r="BE116"/>
  <c r="BE120"/>
  <c r="BE126"/>
  <c i="5" r="E89"/>
  <c r="J98"/>
  <c r="BE106"/>
  <c r="BE108"/>
  <c r="BE117"/>
  <c r="BE121"/>
  <c r="BE147"/>
  <c r="BE172"/>
  <c r="BE180"/>
  <c r="BE190"/>
  <c r="BE224"/>
  <c r="BE226"/>
  <c r="BE242"/>
  <c r="BK158"/>
  <c r="J158"/>
  <c r="J72"/>
  <c r="BK161"/>
  <c r="J161"/>
  <c r="J73"/>
  <c r="BK164"/>
  <c r="J164"/>
  <c r="J74"/>
  <c r="BK167"/>
  <c r="J167"/>
  <c r="J75"/>
  <c i="6" r="E50"/>
  <c r="J87"/>
  <c r="BK100"/>
  <c r="J100"/>
  <c r="J67"/>
  <c i="7" r="J56"/>
  <c r="F59"/>
  <c r="BE120"/>
  <c i="8" r="J59"/>
  <c r="BE123"/>
  <c r="BE190"/>
  <c r="BE194"/>
  <c r="BE236"/>
  <c r="BE240"/>
  <c r="BE261"/>
  <c r="BE279"/>
  <c r="BE287"/>
  <c r="BE296"/>
  <c i="9" r="J59"/>
  <c r="BE134"/>
  <c i="10" r="J81"/>
  <c i="11" r="F59"/>
  <c r="BE127"/>
  <c r="BE149"/>
  <c r="BE157"/>
  <c r="BE160"/>
  <c r="BE165"/>
  <c r="BE172"/>
  <c r="BE233"/>
  <c i="12" r="F59"/>
  <c r="BE153"/>
  <c r="BK135"/>
  <c r="BK134"/>
  <c r="J134"/>
  <c r="J67"/>
  <c i="13" r="F59"/>
  <c r="BE136"/>
  <c r="BE168"/>
  <c r="BE183"/>
  <c r="BE209"/>
  <c r="BE216"/>
  <c r="BE258"/>
  <c r="BE278"/>
  <c r="BE285"/>
  <c i="14" r="J90"/>
  <c r="BE126"/>
  <c r="BE129"/>
  <c r="BE148"/>
  <c r="BE166"/>
  <c i="16" r="BE144"/>
  <c r="BE159"/>
  <c r="BE210"/>
  <c r="BE225"/>
  <c r="BE232"/>
  <c r="BE236"/>
  <c r="BE247"/>
  <c i="2" r="J86"/>
  <c r="BE95"/>
  <c r="BE107"/>
  <c r="BE128"/>
  <c i="3" r="F59"/>
  <c r="E75"/>
  <c r="BE143"/>
  <c r="BE145"/>
  <c r="BE160"/>
  <c i="4" r="E50"/>
  <c r="BE91"/>
  <c r="BE100"/>
  <c r="BE105"/>
  <c r="BE122"/>
  <c i="5" r="BE134"/>
  <c r="BE141"/>
  <c r="BE165"/>
  <c r="BE198"/>
  <c r="BE202"/>
  <c r="BE210"/>
  <c r="BE216"/>
  <c r="BE218"/>
  <c r="BE256"/>
  <c i="6" r="J56"/>
  <c r="F87"/>
  <c r="BE93"/>
  <c r="BE101"/>
  <c i="7" r="E50"/>
  <c r="J91"/>
  <c r="BE109"/>
  <c r="BE114"/>
  <c r="BE176"/>
  <c i="8" r="E50"/>
  <c r="J91"/>
  <c r="BE105"/>
  <c r="BE110"/>
  <c r="BE126"/>
  <c r="BE137"/>
  <c r="BE149"/>
  <c r="BE174"/>
  <c r="BE179"/>
  <c r="BE199"/>
  <c r="BE254"/>
  <c r="BE273"/>
  <c i="9" r="F90"/>
  <c r="BE96"/>
  <c r="BE111"/>
  <c r="BE118"/>
  <c r="BE154"/>
  <c i="10" r="F84"/>
  <c r="BE95"/>
  <c i="11" r="E82"/>
  <c r="BE110"/>
  <c r="BE112"/>
  <c r="BE122"/>
  <c r="BE136"/>
  <c r="BE162"/>
  <c r="BE170"/>
  <c r="BE184"/>
  <c r="BE200"/>
  <c r="BE225"/>
  <c r="BE227"/>
  <c r="BK229"/>
  <c r="J229"/>
  <c r="J71"/>
  <c i="12" r="E50"/>
  <c r="J88"/>
  <c r="J91"/>
  <c r="BE103"/>
  <c r="BE114"/>
  <c r="BE136"/>
  <c r="BE142"/>
  <c r="BE148"/>
  <c i="13" r="J91"/>
  <c r="BE110"/>
  <c r="BE117"/>
  <c r="BE131"/>
  <c r="BE177"/>
  <c r="BE197"/>
  <c r="BE212"/>
  <c r="BE225"/>
  <c r="BE240"/>
  <c r="BE270"/>
  <c r="BE273"/>
  <c i="14" r="E50"/>
  <c r="BE115"/>
  <c r="BE142"/>
  <c r="BE155"/>
  <c r="BE160"/>
  <c r="BE162"/>
  <c r="BE172"/>
  <c i="15" r="E75"/>
  <c r="J84"/>
  <c i="16" r="E82"/>
  <c r="F91"/>
  <c r="BE114"/>
  <c r="BE168"/>
  <c r="BE170"/>
  <c r="BE179"/>
  <c r="BE203"/>
  <c r="BE234"/>
  <c r="BE240"/>
  <c i="2" r="BE125"/>
  <c r="BE135"/>
  <c r="BE139"/>
  <c i="3" r="BE107"/>
  <c r="BE119"/>
  <c r="BE138"/>
  <c r="BE150"/>
  <c r="BE154"/>
  <c i="4" r="J56"/>
  <c r="BE94"/>
  <c r="BE98"/>
  <c r="BE118"/>
  <c i="5" r="F59"/>
  <c r="BE113"/>
  <c r="BE123"/>
  <c r="BE139"/>
  <c r="BE144"/>
  <c r="BE152"/>
  <c r="BE156"/>
  <c r="BE162"/>
  <c r="BE176"/>
  <c r="BE182"/>
  <c r="BE214"/>
  <c r="BE222"/>
  <c r="BE232"/>
  <c r="BE236"/>
  <c r="BE240"/>
  <c r="BK143"/>
  <c r="J143"/>
  <c r="J69"/>
  <c i="6" r="BE105"/>
  <c r="BK92"/>
  <c r="J92"/>
  <c r="J65"/>
  <c i="7" r="BE147"/>
  <c r="BE152"/>
  <c r="BK175"/>
  <c r="J175"/>
  <c r="J72"/>
  <c i="8" r="F59"/>
  <c r="BE117"/>
  <c r="BE131"/>
  <c r="BE169"/>
  <c r="BE183"/>
  <c r="BE203"/>
  <c r="BE227"/>
  <c r="BE304"/>
  <c r="BK152"/>
  <c r="J152"/>
  <c r="J67"/>
  <c i="9" r="BE104"/>
  <c r="BE144"/>
  <c r="BE149"/>
  <c i="10" r="E75"/>
  <c i="11" r="J56"/>
  <c r="BE100"/>
  <c r="BE104"/>
  <c r="BE114"/>
  <c r="BE134"/>
  <c r="BE174"/>
  <c r="BE180"/>
  <c r="BE193"/>
  <c r="BE198"/>
  <c r="BE216"/>
  <c r="BE220"/>
  <c i="12" r="BE120"/>
  <c r="BE131"/>
  <c r="BE169"/>
  <c r="BE181"/>
  <c i="13" r="BE105"/>
  <c r="BE188"/>
  <c r="BE221"/>
  <c r="BE248"/>
  <c r="BE255"/>
  <c r="BE281"/>
  <c r="BE290"/>
  <c r="BE298"/>
  <c i="14" r="BE131"/>
  <c r="BE136"/>
  <c r="BE139"/>
  <c r="BE157"/>
  <c i="15" r="J56"/>
  <c r="BE98"/>
  <c i="16" r="J56"/>
  <c r="BE98"/>
  <c r="BE100"/>
  <c r="BE102"/>
  <c r="BE104"/>
  <c r="BE108"/>
  <c r="BE124"/>
  <c r="BE177"/>
  <c r="BE182"/>
  <c r="BE186"/>
  <c r="BE188"/>
  <c r="BE214"/>
  <c r="BE244"/>
  <c i="2" r="J59"/>
  <c r="BE104"/>
  <c r="BE121"/>
  <c i="3" r="BE105"/>
  <c r="BE126"/>
  <c r="BE148"/>
  <c i="4" r="F59"/>
  <c r="BE103"/>
  <c r="BE107"/>
  <c i="5" r="BE110"/>
  <c r="BE115"/>
  <c r="BE125"/>
  <c r="BE136"/>
  <c r="BE178"/>
  <c r="BE206"/>
  <c r="BE212"/>
  <c r="BE228"/>
  <c r="BE234"/>
  <c r="BE238"/>
  <c i="6" r="BK104"/>
  <c r="J104"/>
  <c r="J68"/>
  <c i="7" r="BE123"/>
  <c r="BE142"/>
  <c r="BE158"/>
  <c r="BE164"/>
  <c r="BK135"/>
  <c r="J135"/>
  <c r="J68"/>
  <c i="8" r="BE144"/>
  <c r="BE188"/>
  <c r="BE208"/>
  <c r="BE220"/>
  <c r="BE245"/>
  <c r="BE248"/>
  <c r="BE251"/>
  <c r="BE268"/>
  <c r="BE291"/>
  <c r="BE299"/>
  <c i="9" r="J56"/>
  <c r="BE114"/>
  <c r="BE140"/>
  <c r="BE152"/>
  <c r="BE158"/>
  <c r="BE160"/>
  <c i="10" r="BE98"/>
  <c i="11" r="BE102"/>
  <c r="BE106"/>
  <c r="BE129"/>
  <c r="BE140"/>
  <c r="BE144"/>
  <c r="BE151"/>
  <c r="BE186"/>
  <c r="BE190"/>
  <c r="BE195"/>
  <c r="BE205"/>
  <c r="BE237"/>
  <c r="BE241"/>
  <c i="12" r="BE97"/>
  <c r="BE123"/>
  <c r="BE126"/>
  <c r="BK180"/>
  <c r="BK179"/>
  <c r="J179"/>
  <c r="J71"/>
  <c i="13" r="J59"/>
  <c r="BE148"/>
  <c r="BE172"/>
  <c r="BE179"/>
  <c r="BE186"/>
  <c r="BE229"/>
  <c r="BE245"/>
  <c r="BE262"/>
  <c r="BE293"/>
  <c i="14" r="BE96"/>
  <c r="BE112"/>
  <c r="BE119"/>
  <c r="BE168"/>
  <c r="BE170"/>
  <c i="15" r="F59"/>
  <c r="BE95"/>
  <c i="16" r="J91"/>
  <c r="BE96"/>
  <c r="BE110"/>
  <c r="BE122"/>
  <c r="BE127"/>
  <c r="BE129"/>
  <c r="BE135"/>
  <c r="BE139"/>
  <c r="BE146"/>
  <c r="BE150"/>
  <c r="BE154"/>
  <c r="BE157"/>
  <c r="BE162"/>
  <c r="BE164"/>
  <c r="BE166"/>
  <c r="BE174"/>
  <c r="BE193"/>
  <c r="BE219"/>
  <c r="BE221"/>
  <c r="BE230"/>
  <c r="BE258"/>
  <c i="2" r="E50"/>
  <c r="F89"/>
  <c r="BE131"/>
  <c r="BE144"/>
  <c i="3" r="J59"/>
  <c r="BE94"/>
  <c r="BE124"/>
  <c i="4" r="BK90"/>
  <c r="J90"/>
  <c r="J64"/>
  <c i="5" r="J56"/>
  <c r="BE104"/>
  <c r="BE119"/>
  <c r="BE132"/>
  <c r="BE159"/>
  <c r="BE168"/>
  <c r="BE174"/>
  <c r="BE192"/>
  <c r="BE200"/>
  <c r="BE230"/>
  <c r="BE244"/>
  <c r="BE249"/>
  <c r="BE254"/>
  <c r="BE261"/>
  <c i="6" r="BE97"/>
  <c r="BK96"/>
  <c r="J96"/>
  <c r="J66"/>
  <c i="7" r="BE103"/>
  <c r="BE136"/>
  <c i="8" r="BE100"/>
  <c r="BE153"/>
  <c r="BE223"/>
  <c r="BE232"/>
  <c r="BE276"/>
  <c i="9" r="E50"/>
  <c r="BE99"/>
  <c r="BE123"/>
  <c r="BE131"/>
  <c r="BE156"/>
  <c i="10" r="BE90"/>
  <c i="11" r="BE96"/>
  <c r="BE108"/>
  <c r="BE119"/>
  <c r="BE132"/>
  <c r="BE142"/>
  <c r="BE154"/>
  <c r="BE188"/>
  <c r="BE203"/>
  <c r="BE207"/>
  <c r="BE213"/>
  <c r="BE218"/>
  <c r="BE235"/>
  <c r="BE239"/>
  <c i="12" r="BE158"/>
  <c r="BE164"/>
  <c r="BE174"/>
  <c i="13" r="E50"/>
  <c r="BE126"/>
  <c r="BE143"/>
  <c r="BE157"/>
  <c r="BE192"/>
  <c r="BE237"/>
  <c r="BE252"/>
  <c i="14" r="F59"/>
  <c r="BE99"/>
  <c r="BE105"/>
  <c r="BE108"/>
  <c i="15" r="BE90"/>
  <c i="16" r="BE112"/>
  <c r="BE119"/>
  <c r="BE133"/>
  <c r="BE141"/>
  <c r="BE152"/>
  <c r="BE172"/>
  <c r="BE184"/>
  <c r="BE191"/>
  <c r="BE208"/>
  <c r="BE212"/>
  <c r="BE223"/>
  <c r="BE227"/>
  <c r="BE238"/>
  <c r="BE254"/>
  <c r="BE256"/>
  <c i="2" r="BE99"/>
  <c r="BE110"/>
  <c r="BE117"/>
  <c r="BK94"/>
  <c r="J94"/>
  <c r="J65"/>
  <c i="3" r="BE100"/>
  <c r="BE114"/>
  <c r="BE117"/>
  <c r="BE133"/>
  <c r="BE140"/>
  <c r="BE152"/>
  <c r="BE156"/>
  <c r="BE162"/>
  <c r="BE164"/>
  <c i="4" r="BE113"/>
  <c r="BE124"/>
  <c i="5" r="BE128"/>
  <c r="BE130"/>
  <c r="BE149"/>
  <c r="BE154"/>
  <c r="BE184"/>
  <c r="BE186"/>
  <c r="BE188"/>
  <c r="BE194"/>
  <c r="BE196"/>
  <c r="BE204"/>
  <c r="BE208"/>
  <c r="BE220"/>
  <c r="BE247"/>
  <c r="BE252"/>
  <c r="BE258"/>
  <c r="BE263"/>
  <c i="7" r="BE97"/>
  <c r="BE126"/>
  <c r="BE131"/>
  <c r="BE169"/>
  <c i="8" r="BE158"/>
  <c r="BE164"/>
  <c r="BE197"/>
  <c r="BE212"/>
  <c r="BE217"/>
  <c r="BE258"/>
  <c r="BE264"/>
  <c r="BE284"/>
  <c i="9" r="BE107"/>
  <c r="BE121"/>
  <c r="BE126"/>
  <c r="BE128"/>
  <c r="BE137"/>
  <c r="BE147"/>
  <c i="10" r="J59"/>
  <c i="11" r="J59"/>
  <c r="BE98"/>
  <c r="BE117"/>
  <c r="BE124"/>
  <c r="BE138"/>
  <c r="BE146"/>
  <c r="BE167"/>
  <c r="BE176"/>
  <c r="BE182"/>
  <c r="BE209"/>
  <c r="BE211"/>
  <c r="BE222"/>
  <c r="BE230"/>
  <c r="BE243"/>
  <c i="12" r="BE109"/>
  <c i="13" r="BE100"/>
  <c r="BE123"/>
  <c r="BE152"/>
  <c r="BE163"/>
  <c r="BE201"/>
  <c r="BE206"/>
  <c r="BE234"/>
  <c r="BE267"/>
  <c r="BK151"/>
  <c r="J151"/>
  <c r="J67"/>
  <c i="14" r="J56"/>
  <c r="BE102"/>
  <c r="BE122"/>
  <c r="BE134"/>
  <c r="BE145"/>
  <c r="BE152"/>
  <c r="BE164"/>
  <c i="16" r="BE106"/>
  <c r="BE117"/>
  <c r="BE131"/>
  <c r="BE137"/>
  <c r="BE148"/>
  <c r="BE195"/>
  <c r="BE197"/>
  <c r="BE199"/>
  <c r="BE201"/>
  <c r="BE205"/>
  <c r="BE217"/>
  <c r="BE242"/>
  <c r="BE250"/>
  <c r="BE252"/>
  <c r="BE260"/>
  <c r="BK246"/>
  <c r="J246"/>
  <c r="J71"/>
  <c i="14" r="F39"/>
  <c i="1" r="BD70"/>
  <c i="14" r="F36"/>
  <c i="1" r="BA70"/>
  <c i="5" r="J36"/>
  <c i="1" r="AW59"/>
  <c i="13" r="F38"/>
  <c i="1" r="BC69"/>
  <c i="7" r="F37"/>
  <c i="1" r="BB62"/>
  <c i="11" r="F39"/>
  <c i="1" r="BD66"/>
  <c i="8" r="F38"/>
  <c i="1" r="BC63"/>
  <c i="8" r="F39"/>
  <c i="1" r="BD63"/>
  <c i="13" r="F36"/>
  <c i="1" r="BA69"/>
  <c i="2" r="F39"/>
  <c i="1" r="BD56"/>
  <c i="8" r="F36"/>
  <c i="1" r="BA63"/>
  <c i="14" r="F38"/>
  <c i="1" r="BC70"/>
  <c i="4" r="F36"/>
  <c i="1" r="BA58"/>
  <c i="16" r="F39"/>
  <c i="1" r="BD72"/>
  <c i="16" r="F36"/>
  <c i="1" r="BA72"/>
  <c i="6" r="F36"/>
  <c i="1" r="BA60"/>
  <c i="4" r="F38"/>
  <c i="1" r="BC58"/>
  <c i="5" r="F36"/>
  <c i="1" r="BA59"/>
  <c i="12" r="J36"/>
  <c i="1" r="AW68"/>
  <c i="3" r="F39"/>
  <c i="1" r="BD57"/>
  <c i="12" r="F37"/>
  <c i="1" r="BB68"/>
  <c i="11" r="J36"/>
  <c i="1" r="AW66"/>
  <c i="3" r="F36"/>
  <c i="1" r="BA57"/>
  <c i="10" r="F36"/>
  <c i="1" r="BA65"/>
  <c i="8" r="F37"/>
  <c i="1" r="BB63"/>
  <c i="8" r="J36"/>
  <c i="1" r="AW63"/>
  <c i="9" r="F36"/>
  <c i="1" r="BA64"/>
  <c i="6" r="F38"/>
  <c i="1" r="BC60"/>
  <c i="7" r="J36"/>
  <c i="1" r="AW62"/>
  <c i="14" r="J36"/>
  <c i="1" r="AW70"/>
  <c i="11" r="F38"/>
  <c i="1" r="BC66"/>
  <c i="9" r="J36"/>
  <c i="1" r="AW64"/>
  <c i="13" r="F37"/>
  <c i="1" r="BB69"/>
  <c i="10" r="F39"/>
  <c i="1" r="BD65"/>
  <c i="2" r="F37"/>
  <c i="1" r="BB56"/>
  <c i="7" r="F39"/>
  <c i="1" r="BD62"/>
  <c i="15" r="F39"/>
  <c i="1" r="BD71"/>
  <c i="6" r="F37"/>
  <c i="1" r="BB60"/>
  <c i="4" r="F39"/>
  <c i="1" r="BD58"/>
  <c i="7" r="F38"/>
  <c i="1" r="BC62"/>
  <c i="12" r="F38"/>
  <c i="1" r="BC68"/>
  <c i="4" r="F37"/>
  <c i="1" r="BB58"/>
  <c i="14" r="F37"/>
  <c i="1" r="BB70"/>
  <c i="2" r="J36"/>
  <c i="1" r="AW56"/>
  <c i="15" r="F38"/>
  <c i="1" r="BC71"/>
  <c i="5" r="F37"/>
  <c i="1" r="BB59"/>
  <c i="7" r="F36"/>
  <c i="1" r="BA62"/>
  <c i="2" r="F36"/>
  <c i="1" r="BA56"/>
  <c i="6" r="F39"/>
  <c i="1" r="BD60"/>
  <c i="15" r="J36"/>
  <c i="1" r="AW71"/>
  <c i="9" r="F39"/>
  <c i="1" r="BD64"/>
  <c i="15" r="F37"/>
  <c i="1" r="BB71"/>
  <c r="AS54"/>
  <c i="12" r="F39"/>
  <c i="1" r="BD68"/>
  <c i="9" r="F38"/>
  <c i="1" r="BC64"/>
  <c i="10" r="J36"/>
  <c i="1" r="AW65"/>
  <c i="2" r="F38"/>
  <c i="1" r="BC56"/>
  <c i="16" r="F37"/>
  <c i="1" r="BB72"/>
  <c i="13" r="F39"/>
  <c i="1" r="BD69"/>
  <c i="3" r="F37"/>
  <c i="1" r="BB57"/>
  <c i="11" r="F36"/>
  <c i="1" r="BA66"/>
  <c i="16" r="J36"/>
  <c i="1" r="AW72"/>
  <c i="3" r="J36"/>
  <c i="1" r="AW57"/>
  <c i="16" r="F38"/>
  <c i="1" r="BC72"/>
  <c i="6" r="J36"/>
  <c i="1" r="AW60"/>
  <c i="5" r="F39"/>
  <c i="1" r="BD59"/>
  <c i="9" r="F37"/>
  <c i="1" r="BB64"/>
  <c i="3" r="F38"/>
  <c i="1" r="BC57"/>
  <c i="4" r="J36"/>
  <c i="1" r="AW58"/>
  <c i="10" r="F38"/>
  <c i="1" r="BC65"/>
  <c i="5" r="F38"/>
  <c i="1" r="BC59"/>
  <c i="10" r="F37"/>
  <c i="1" r="BB65"/>
  <c i="13" r="J36"/>
  <c i="1" r="AW69"/>
  <c i="11" r="F37"/>
  <c i="1" r="BB66"/>
  <c i="15" r="F36"/>
  <c i="1" r="BA71"/>
  <c i="12" r="F36"/>
  <c i="1" r="BA68"/>
  <c i="4" l="1" r="P89"/>
  <c i="1" r="AU58"/>
  <c i="12" r="P134"/>
  <c i="7" r="T134"/>
  <c i="12" r="T134"/>
  <c i="7" r="P134"/>
  <c i="14" r="P110"/>
  <c i="2" r="R102"/>
  <c r="R92"/>
  <c i="14" r="T110"/>
  <c i="7" r="R95"/>
  <c r="R94"/>
  <c i="14" r="P93"/>
  <c i="1" r="AU70"/>
  <c i="13" r="R155"/>
  <c r="R97"/>
  <c i="16" r="P94"/>
  <c i="1" r="AU72"/>
  <c i="7" r="T94"/>
  <c i="13" r="T155"/>
  <c i="14" r="T93"/>
  <c i="8" r="R98"/>
  <c i="5" r="R102"/>
  <c r="R101"/>
  <c i="3" r="R87"/>
  <c i="13" r="T97"/>
  <c i="3" r="T87"/>
  <c i="16" r="R94"/>
  <c i="12" r="T95"/>
  <c r="T94"/>
  <c i="11" r="T94"/>
  <c i="8" r="R156"/>
  <c i="14" r="BK93"/>
  <c r="J93"/>
  <c r="J63"/>
  <c i="13" r="P155"/>
  <c i="14" r="R110"/>
  <c r="R93"/>
  <c i="9" r="T102"/>
  <c r="T93"/>
  <c i="5" r="P102"/>
  <c r="P101"/>
  <c i="1" r="AU59"/>
  <c i="7" r="P94"/>
  <c i="1" r="AU62"/>
  <c i="13" r="P98"/>
  <c r="P97"/>
  <c i="1" r="AU69"/>
  <c i="11" r="BK94"/>
  <c r="J94"/>
  <c r="J63"/>
  <c i="16" r="T94"/>
  <c i="9" r="P102"/>
  <c i="12" r="P94"/>
  <c i="1" r="AU68"/>
  <c i="11" r="P94"/>
  <c i="1" r="AU66"/>
  <c i="8" r="P156"/>
  <c r="P97"/>
  <c i="1" r="AU63"/>
  <c i="12" r="R95"/>
  <c r="R94"/>
  <c i="9" r="P93"/>
  <c i="1" r="AU64"/>
  <c i="11" r="R94"/>
  <c i="9" r="R93"/>
  <c i="2" r="T102"/>
  <c r="T92"/>
  <c i="8" r="T156"/>
  <c r="T97"/>
  <c i="5" r="T102"/>
  <c r="T101"/>
  <c i="7" r="BK134"/>
  <c r="J134"/>
  <c r="J67"/>
  <c i="8" r="BK98"/>
  <c i="9" r="BK94"/>
  <c i="10" r="BK87"/>
  <c r="J87"/>
  <c r="J63"/>
  <c i="11" r="J95"/>
  <c r="J64"/>
  <c i="12" r="BK95"/>
  <c r="J95"/>
  <c r="J64"/>
  <c r="J135"/>
  <c r="J68"/>
  <c r="J180"/>
  <c r="J72"/>
  <c i="14" r="J125"/>
  <c r="J70"/>
  <c i="15" r="J88"/>
  <c r="J64"/>
  <c r="J89"/>
  <c r="J65"/>
  <c i="3" r="BK87"/>
  <c r="J87"/>
  <c r="J63"/>
  <c i="5" r="BK102"/>
  <c r="J102"/>
  <c r="J64"/>
  <c i="6" r="BK91"/>
  <c r="BK90"/>
  <c r="J90"/>
  <c i="7" r="J96"/>
  <c r="J65"/>
  <c i="13" r="BK155"/>
  <c r="J155"/>
  <c r="J68"/>
  <c i="14" r="J95"/>
  <c r="J65"/>
  <c i="9" r="BK102"/>
  <c r="J102"/>
  <c r="J66"/>
  <c r="BK116"/>
  <c r="J116"/>
  <c r="J69"/>
  <c i="10" r="J89"/>
  <c r="J65"/>
  <c i="13" r="BK98"/>
  <c r="J98"/>
  <c r="J64"/>
  <c i="14" r="J94"/>
  <c r="J64"/>
  <c i="2" r="BK93"/>
  <c i="8" r="BK156"/>
  <c r="J156"/>
  <c r="J68"/>
  <c i="14" r="J111"/>
  <c r="J67"/>
  <c i="16" r="BK94"/>
  <c r="J94"/>
  <c i="2" r="BK102"/>
  <c r="J102"/>
  <c r="J67"/>
  <c i="4" r="BK89"/>
  <c r="J89"/>
  <c i="7" r="BK174"/>
  <c r="J174"/>
  <c r="J71"/>
  <c i="1" r="BA67"/>
  <c r="AW67"/>
  <c i="13" r="J35"/>
  <c i="1" r="AV69"/>
  <c r="AT69"/>
  <c i="7" r="J35"/>
  <c i="1" r="AV62"/>
  <c r="AT62"/>
  <c r="BA61"/>
  <c r="AW61"/>
  <c i="8" r="F35"/>
  <c i="1" r="AZ63"/>
  <c r="AU55"/>
  <c i="4" r="J32"/>
  <c i="1" r="AG58"/>
  <c i="5" r="J35"/>
  <c i="1" r="AV59"/>
  <c r="AT59"/>
  <c i="16" r="J35"/>
  <c i="1" r="AV72"/>
  <c r="AT72"/>
  <c r="BB67"/>
  <c r="AX67"/>
  <c i="9" r="F35"/>
  <c i="1" r="AZ64"/>
  <c i="6" r="J32"/>
  <c i="1" r="AG60"/>
  <c r="BC55"/>
  <c i="3" r="J35"/>
  <c i="1" r="AV57"/>
  <c r="AT57"/>
  <c i="13" r="F35"/>
  <c i="1" r="AZ69"/>
  <c i="4" r="J35"/>
  <c i="1" r="AV58"/>
  <c r="AT58"/>
  <c i="11" r="F35"/>
  <c i="1" r="AZ66"/>
  <c i="6" r="F35"/>
  <c i="1" r="AZ60"/>
  <c i="10" r="J35"/>
  <c i="1" r="AV65"/>
  <c r="AT65"/>
  <c r="BD61"/>
  <c r="BD67"/>
  <c r="BD55"/>
  <c r="BD54"/>
  <c r="W33"/>
  <c i="2" r="J35"/>
  <c i="1" r="AV56"/>
  <c r="AT56"/>
  <c i="12" r="F35"/>
  <c i="1" r="AZ68"/>
  <c i="7" r="F35"/>
  <c i="1" r="AZ62"/>
  <c i="14" r="J35"/>
  <c i="1" r="AV70"/>
  <c r="AT70"/>
  <c i="15" r="F35"/>
  <c i="1" r="AZ71"/>
  <c i="4" r="F35"/>
  <c i="1" r="AZ58"/>
  <c r="BB55"/>
  <c r="AX55"/>
  <c r="BB61"/>
  <c r="AX61"/>
  <c r="BC67"/>
  <c r="AY67"/>
  <c i="5" r="F35"/>
  <c i="1" r="AZ59"/>
  <c i="9" r="J35"/>
  <c i="1" r="AV64"/>
  <c r="AT64"/>
  <c i="12" r="J35"/>
  <c i="1" r="AV68"/>
  <c r="AT68"/>
  <c i="15" r="J32"/>
  <c i="1" r="AG71"/>
  <c i="6" r="J35"/>
  <c i="1" r="AV60"/>
  <c r="AT60"/>
  <c i="3" r="F35"/>
  <c i="1" r="AZ57"/>
  <c i="11" r="J35"/>
  <c i="1" r="AV66"/>
  <c r="AT66"/>
  <c i="8" r="J35"/>
  <c i="1" r="AV63"/>
  <c r="AT63"/>
  <c r="BA55"/>
  <c r="BA54"/>
  <c r="AW54"/>
  <c r="AK30"/>
  <c i="14" r="F35"/>
  <c i="1" r="AZ70"/>
  <c i="2" r="F35"/>
  <c i="1" r="AZ56"/>
  <c r="BC61"/>
  <c r="AY61"/>
  <c i="10" r="F35"/>
  <c i="1" r="AZ65"/>
  <c i="16" r="F35"/>
  <c i="1" r="AZ72"/>
  <c i="15" r="J35"/>
  <c i="1" r="AV71"/>
  <c r="AT71"/>
  <c i="16" r="J32"/>
  <c i="1" r="AG72"/>
  <c i="2" l="1" r="BK92"/>
  <c r="J92"/>
  <c r="J63"/>
  <c i="8" r="BK97"/>
  <c r="J97"/>
  <c r="J63"/>
  <c r="R97"/>
  <c i="9" r="BK93"/>
  <c r="J93"/>
  <c r="J63"/>
  <c i="15" r="J41"/>
  <c i="16" r="J41"/>
  <c i="4" r="J41"/>
  <c i="6" r="J41"/>
  <c i="7" r="BK94"/>
  <c r="J94"/>
  <c r="J63"/>
  <c i="6" r="J91"/>
  <c r="J64"/>
  <c i="8" r="J98"/>
  <c r="J64"/>
  <c i="12" r="BK94"/>
  <c r="J94"/>
  <c i="2" r="J93"/>
  <c r="J64"/>
  <c i="4" r="J63"/>
  <c i="5" r="BK101"/>
  <c r="J101"/>
  <c i="6" r="J63"/>
  <c i="13" r="BK97"/>
  <c r="J97"/>
  <c r="J63"/>
  <c i="16" r="J63"/>
  <c i="9" r="J94"/>
  <c r="J64"/>
  <c i="1" r="AN72"/>
  <c r="AN71"/>
  <c r="AN58"/>
  <c r="AN60"/>
  <c r="AZ67"/>
  <c r="AV67"/>
  <c r="AT67"/>
  <c i="3" r="J32"/>
  <c i="1" r="AG57"/>
  <c r="AN57"/>
  <c r="W30"/>
  <c r="AW55"/>
  <c r="AZ61"/>
  <c r="AV61"/>
  <c r="AT61"/>
  <c r="AZ55"/>
  <c r="AZ54"/>
  <c r="W29"/>
  <c r="AU67"/>
  <c r="AU61"/>
  <c i="11" r="J32"/>
  <c i="1" r="AG66"/>
  <c r="AN66"/>
  <c r="BC54"/>
  <c r="W32"/>
  <c i="12" r="J32"/>
  <c i="1" r="AG68"/>
  <c r="AN68"/>
  <c r="AY55"/>
  <c i="10" r="J32"/>
  <c i="1" r="AG65"/>
  <c r="AN65"/>
  <c i="5" r="J32"/>
  <c i="1" r="AG59"/>
  <c r="AN59"/>
  <c r="BB54"/>
  <c r="W31"/>
  <c i="14" r="J32"/>
  <c i="1" r="AG70"/>
  <c r="AN70"/>
  <c i="5" l="1" r="J41"/>
  <c r="J63"/>
  <c i="12" r="J63"/>
  <c i="14" r="J41"/>
  <c i="10" r="J41"/>
  <c i="3" r="J41"/>
  <c i="11" r="J41"/>
  <c i="12" r="J41"/>
  <c i="1" r="AX54"/>
  <c r="AY54"/>
  <c i="13" r="J32"/>
  <c i="1" r="AG69"/>
  <c r="AN69"/>
  <c i="8" r="J32"/>
  <c i="1" r="AG63"/>
  <c r="AN63"/>
  <c r="AU54"/>
  <c i="9" r="J32"/>
  <c i="1" r="AG64"/>
  <c r="AN64"/>
  <c i="2" r="J32"/>
  <c i="1" r="AG56"/>
  <c r="AN56"/>
  <c i="7" r="J32"/>
  <c i="1" r="AG62"/>
  <c r="AN62"/>
  <c r="AV54"/>
  <c r="AK29"/>
  <c r="AV55"/>
  <c r="AT55"/>
  <c i="7" l="1" r="J41"/>
  <c i="9" r="J41"/>
  <c i="13" r="J41"/>
  <c i="2" r="J41"/>
  <c i="8" r="J41"/>
  <c i="1" r="AG55"/>
  <c r="AG67"/>
  <c r="AN67"/>
  <c r="AT54"/>
  <c r="AG61"/>
  <c r="AN61"/>
  <c l="1" r="AN55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<sst xmlns="http://schemas.openxmlformats.org/spreadsheetml/2006/main">
  <si>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</si>
  <si>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</si>
  <si>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</si>
  <si>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</si>
  <si>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</si>
  <si>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{854e7f7a-e49b-4a3d-86ce-e77a97a4df40}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</si>
  <si>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</si>
  <si>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</si>
  <si>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</si>
  <si>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</si>
  <si>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</si>
  <si>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</si>
  <si>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</si>
  <si>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</si>
  <si>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12012026_VZ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</si>
  <si>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</si>
  <si>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</si>
  <si>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IROP výzva 37 (ZŠ Písečná)</t>
  </si>
  <si>
    <t>KSO:</t>
  </si>
  <si>
    <t/>
  </si>
  <si>
    <t>CC-CZ:</t>
  </si>
  <si>
    <t>Místo:</t>
  </si>
  <si>
    <t>ZŠ Písečná 5144, Chomutov</t>
  </si>
  <si>
    <t>Datum:</t>
  </si>
  <si>
    <t>29. 1. 2026</t>
  </si>
  <si>
    <t>Zadavatel:</t>
  </si>
  <si>
    <t>IČ:</t>
  </si>
  <si>
    <t>00261891</t>
  </si>
  <si>
    <t>Statutární město Chomutov</t>
  </si>
  <si>
    <t>DIČ:</t>
  </si>
  <si>
    <t>Účastník:</t>
  </si>
  <si>
    <t>Vyplň údaj</t>
  </si>
  <si>
    <t>Projektant:</t>
  </si>
  <si>
    <t>48168017</t>
  </si>
  <si>
    <t>Digitronic CZ s.r.o. Hradec Králové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</si>
  <si>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</si>
  <si>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</si>
  <si>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</si>
  <si>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</si>
  <si>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</si>
  <si>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</si>
  <si>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</si>
  <si>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</si>
  <si>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</si>
  <si>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</si>
  <si>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</si>
  <si>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</si>
  <si>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</si>
  <si>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</si>
  <si>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</si>
  <si>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</si>
  <si>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</si>
  <si>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</si>
  <si>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</si>
  <si>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</si>
  <si>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</si>
  <si>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</si>
  <si>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</si>
  <si>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</si>
  <si>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</si>
  <si>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</si>
  <si>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</si>
  <si>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</si>
  <si>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</si>
  <si>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</si>
  <si>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</si>
  <si>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</si>
  <si>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</si>
  <si>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</si>
  <si>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</si>
  <si>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</si>
  <si>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</si>
  <si>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</si>
  <si>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</si>
  <si>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</si>
  <si>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</si>
  <si>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</si>
  <si>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</si>
  <si>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</si>
  <si>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Společné pro celý objekt</t>
  </si>
  <si>
    <t>STA</t>
  </si>
  <si>
    <t>1</t>
  </si>
  <si>
    <t>{145e21bc-b36a-466a-a4c2-42663f7eacfd}</t>
  </si>
  <si>
    <t>2</t>
  </si>
  <si>
    <t>/</t>
  </si>
  <si>
    <t>Stavební práce</t>
  </si>
  <si>
    <t>Soupis</t>
  </si>
  <si>
    <t>{e1a590e0-f8d5-421e-ba76-8dcb75f6abc2}</t>
  </si>
  <si>
    <t>4</t>
  </si>
  <si>
    <t>Chlazení</t>
  </si>
  <si>
    <t>{afa2f7df-7aaf-4573-8f1b-287d1b29c63e}</t>
  </si>
  <si>
    <t>6</t>
  </si>
  <si>
    <t>Elektroinstalace</t>
  </si>
  <si>
    <t>{4a7b27ee-43ea-4055-b740-1dac2f256e98}</t>
  </si>
  <si>
    <t>02</t>
  </si>
  <si>
    <t>Slaboproud</t>
  </si>
  <si>
    <t>{de90a155-4d88-491a-b664-4de7b9028b7c}</t>
  </si>
  <si>
    <t>VRN</t>
  </si>
  <si>
    <t>Vedlejší rozpočtové náklady</t>
  </si>
  <si>
    <t>{a75d8f27-780b-4466-99af-213141c54670}</t>
  </si>
  <si>
    <t>SO-02</t>
  </si>
  <si>
    <t>učebna cizích jazyků m.č.42</t>
  </si>
  <si>
    <t>{58a3d74d-185e-441c-8776-205b67e36ccc}</t>
  </si>
  <si>
    <t>Bourací práce</t>
  </si>
  <si>
    <t>{3719932d-1f7e-43e0-aeab-35f52edef1b3}</t>
  </si>
  <si>
    <t>{707ca3d8-6be2-4c58-8178-34393a2787c7}</t>
  </si>
  <si>
    <t>3</t>
  </si>
  <si>
    <t>ZTI</t>
  </si>
  <si>
    <t>{26c56fcf-2d4a-46c6-9339-4e88e2c49690}</t>
  </si>
  <si>
    <t>5</t>
  </si>
  <si>
    <t>Stínění</t>
  </si>
  <si>
    <t>{3b3861ee-7253-40a0-b2c0-08bd40cf1ee8}</t>
  </si>
  <si>
    <t>{65345c02-9f9a-405c-8973-3aff28134751}</t>
  </si>
  <si>
    <t>SO-03</t>
  </si>
  <si>
    <t>učebna přírodních věd m.č.39</t>
  </si>
  <si>
    <t>{f5ebcc16-9029-414e-be96-24f46f9fb167}</t>
  </si>
  <si>
    <t>{b298e91d-3d33-4142-a2d8-b62653fca919}</t>
  </si>
  <si>
    <t>{e997dbec-f782-4e38-98c2-017ea4d5514e}</t>
  </si>
  <si>
    <t>{69f808b2-883f-4a24-abb1-a3060aa64328}</t>
  </si>
  <si>
    <t>{11f1543a-d69b-4285-adf9-428ad940724a}</t>
  </si>
  <si>
    <t>{bfbc9f19-fc69-4ef8-b219-6e7923d98387}</t>
  </si>
  <si>
    <t>KRYCÍ LIST SOUPISU PRACÍ</t>
  </si>
  <si>
    <t>Objekt:</t>
  </si>
  <si>
    <t>SO-01 - Společné pro celý objekt</t>
  </si>
  <si>
    <t>Soupis:</t>
  </si>
  <si>
    <t>2 -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</si>
  <si>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</si>
  <si>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</si>
  <si>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</si>
  <si>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</si>
  <si>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</si>
  <si>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</si>
  <si>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</si>
  <si>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</si>
  <si>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</si>
  <si>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</si>
  <si>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</si>
  <si>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</si>
  <si>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</si>
  <si>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</si>
  <si>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</si>
  <si>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</si>
  <si>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</si>
  <si>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</si>
  <si>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</si>
  <si>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</si>
  <si>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</si>
  <si>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</si>
  <si>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</si>
  <si>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</si>
  <si>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</si>
  <si>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</si>
  <si>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</si>
  <si>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</si>
  <si>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</si>
  <si>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</si>
  <si>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953945262</t>
  </si>
  <si>
    <t>Kotvy s přerušeným tepelným mostem pro zátěž - dodávka a montáž</t>
  </si>
  <si>
    <t>kus</t>
  </si>
  <si>
    <t>CS ÚRS 2023 02</t>
  </si>
  <si>
    <t>PP</t>
  </si>
  <si>
    <t>Online PSC</t>
  </si>
  <si>
    <t>https://podminky.urs.cz/item/CS_URS_2023_02/953945262</t>
  </si>
  <si>
    <t>998</t>
  </si>
  <si>
    <t>Přesun hmot</t>
  </si>
  <si>
    <t>998011002</t>
  </si>
  <si>
    <t>Přesun hmot pro budovy zděné v přes 6 do 12 m</t>
  </si>
  <si>
    <t>t</t>
  </si>
  <si>
    <t>CS ÚRS 2025 02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</si>
  <si>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</si>
  <si>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https://podminky.urs.cz/item/CS_URS_2025_02/998011002</t>
  </si>
  <si>
    <t>PSV</t>
  </si>
  <si>
    <t>Práce a dodávky PSV</t>
  </si>
  <si>
    <t>712</t>
  </si>
  <si>
    <t>Povlakové krytiny</t>
  </si>
  <si>
    <t>712340832</t>
  </si>
  <si>
    <t>Odstranění povlakové krytiny střech do 10° z pásů NAIP přitavených v plné ploše dvouvrstvé</t>
  </si>
  <si>
    <t>m2</t>
  </si>
  <si>
    <t>16</t>
  </si>
  <si>
    <t>Odstranění povlakové krytiny střech plochých do 10° z přitavených pásů NAIP v plné ploše dvouvrstvé</t>
  </si>
  <si>
    <t>https://podminky.urs.cz/item/CS_URS_2025_02/712340832</t>
  </si>
  <si>
    <t>712341559</t>
  </si>
  <si>
    <t>Provedení povlakové krytiny střech do 10° pásy NAIP přitavením v plné ploše</t>
  </si>
  <si>
    <t>8</t>
  </si>
  <si>
    <t>Provedení povlakové krytiny střech plochých do 10° pásy přitavením NAIP v plné ploše</t>
  </si>
  <si>
    <t>https://podminky.urs.cz/item/CS_URS_2025_02/712341559</t>
  </si>
  <si>
    <t>M</t>
  </si>
  <si>
    <t>62832001</t>
  </si>
  <si>
    <t>pás asfaltový natavitelný oxidovaný s vložkou ze skleněné rohože typu V60 s jemnozrnným minerálním posypem tl 3,5mm</t>
  </si>
  <si>
    <t>32</t>
  </si>
  <si>
    <t>10</t>
  </si>
  <si>
    <t>VV</t>
  </si>
  <si>
    <t>1,5*1,1655 "Přepočtené koeficientem množství</t>
  </si>
  <si>
    <t>Součet</t>
  </si>
  <si>
    <t>712771001</t>
  </si>
  <si>
    <t>Provedení separační nebo kluzné vrstvy z fólií vegetační střechy sklon do 5°</t>
  </si>
  <si>
    <t>Provedení separační nebo kluzné vrstvy vegetační střechy z fólií kladených volně s přesahem, sklon střechy do 5°</t>
  </si>
  <si>
    <t>https://podminky.urs.cz/item/CS_URS_2025_02/712771001</t>
  </si>
  <si>
    <t>7</t>
  </si>
  <si>
    <t>69334120</t>
  </si>
  <si>
    <t>fólie dělící vegetačních střech PE tl 0,2mm</t>
  </si>
  <si>
    <t>14</t>
  </si>
  <si>
    <t>1,5*1,155 "Přepočtené koeficientem množství</t>
  </si>
  <si>
    <t>998712102</t>
  </si>
  <si>
    <t>Přesun hmot tonážní tonážní pro krytiny povlakové v objektech v přes 6 do 12 m</t>
  </si>
  <si>
    <t>Přesun hmot pro povlakové krytiny stanovený z hmotnosti přesunovaného materiálu vodorovná dopravní vzdálenost do 50 m v objektech výšky přes 6 do 12 m</t>
  </si>
  <si>
    <t>https://podminky.urs.cz/item/CS_URS_2025_02/998712102</t>
  </si>
  <si>
    <t>713</t>
  </si>
  <si>
    <t>Izolace tepelné</t>
  </si>
  <si>
    <t>713140823</t>
  </si>
  <si>
    <t>Odstranění tepelné izolace střech nadstřešní volně kladené z polystyrenu suchého tl přes 100 mm</t>
  </si>
  <si>
    <t>18</t>
  </si>
  <si>
    <t>Odstranění tepelné izolace střech plochých z rohoží, pásů, dílců, desek, bloků nadstřešních izolací volně položených z polystyrenu suchého, tloušťka izolace přes 100 mm</t>
  </si>
  <si>
    <t>https://podminky.urs.cz/item/CS_URS_2025_02/713140823</t>
  </si>
  <si>
    <t>713141111</t>
  </si>
  <si>
    <t>Montáž izolace tepelné střech plochých lepené asfaltem plně 1 vrstva rohoží, pásů, dílců, desek</t>
  </si>
  <si>
    <t>20</t>
  </si>
  <si>
    <t>Montáž tepelné izolace střech plochých rohožemi, pásy, deskami, dílci, bloky (izolační materiál ve specifikaci) přilepenými asfaltem za horka zplna, jednovrstvá</t>
  </si>
  <si>
    <t>https://podminky.urs.cz/item/CS_URS_2025_02/713141111</t>
  </si>
  <si>
    <t>11</t>
  </si>
  <si>
    <t>28375993</t>
  </si>
  <si>
    <t>deska EPS 150 pro konstrukce s vysokým zatížením λ=0,035 tl 200mm</t>
  </si>
  <si>
    <t>22</t>
  </si>
  <si>
    <t>1,5*2,1 "Přepočtené koeficientem množství</t>
  </si>
  <si>
    <t>998713102</t>
  </si>
  <si>
    <t>Přesun hmot tonážní pro izolace tepelné v objektech v přes 6 do 12 m</t>
  </si>
  <si>
    <t>24</t>
  </si>
  <si>
    <t>Přesun hmot pro izolace tepelné stanovený z hmotnosti přesunovaného materiálu vodorovná dopravní vzdálenost do 50 m v objektech výšky přes 6 m do 12 m</t>
  </si>
  <si>
    <t>https://podminky.urs.cz/item/CS_URS_2025_02/998713102</t>
  </si>
  <si>
    <t>767</t>
  </si>
  <si>
    <t>Konstrukce zámečnické</t>
  </si>
  <si>
    <t>13</t>
  </si>
  <si>
    <t>767995112</t>
  </si>
  <si>
    <t>Montáž atypických zámečnických konstrukcí hm přes 5 do 10 kg</t>
  </si>
  <si>
    <t>kg</t>
  </si>
  <si>
    <t>26</t>
  </si>
  <si>
    <t>Montáž ostatních atypických zámečnických konstrukcí hmotnosti přes 5 do 10 kg</t>
  </si>
  <si>
    <t>https://podminky.urs.cz/item/CS_URS_2025_02/767995112</t>
  </si>
  <si>
    <t>2*5,94*1,2</t>
  </si>
  <si>
    <t>13010710</t>
  </si>
  <si>
    <t>ocel profilová jakost S235JR (11 375) průřez I (IPN) 80</t>
  </si>
  <si>
    <t>28</t>
  </si>
  <si>
    <t>P</t>
  </si>
  <si>
    <t>Poznámka k položce:_x000d_
Poznámka k položce: Hmotnost: 5,94 kg/m</t>
  </si>
  <si>
    <t>14,256*0,00108 "Přepočtené koeficientem množství</t>
  </si>
  <si>
    <t>4 - Chlazení</t>
  </si>
  <si>
    <t>Zař.č.1 - Chlazení učeben</t>
  </si>
  <si>
    <t>OST - Ostatní</t>
  </si>
  <si>
    <t>Zař.č.1</t>
  </si>
  <si>
    <t>Chlazení učeben</t>
  </si>
  <si>
    <t>751721121</t>
  </si>
  <si>
    <t>Montáž klimatizační jednotky venkovní s trojfázovým napájením do 7 vnitřních jednotek</t>
  </si>
  <si>
    <t>Montáž klimatizační jednotky venkovní trojfázové napájení do 7 vnitřních jednotek</t>
  </si>
  <si>
    <t>https://podminky.urs.cz/item/CS_URS_2025_02/751721121</t>
  </si>
  <si>
    <t>42952022R</t>
  </si>
  <si>
    <t xml:space="preserve">jednotka klimatizační venkovní trojfázové napájení  o výkonu 28kW vč. příslušenství</t>
  </si>
  <si>
    <t>vlastní</t>
  </si>
  <si>
    <t>751711133</t>
  </si>
  <si>
    <t>Montáž klimatizační jednotky vnitřní kazetové čtyřcestné o výkonu přes 5 do 6,5 kW</t>
  </si>
  <si>
    <t>Montáž klimatizační jednotky vnitřní kazetové čtyřcestné o výkonu (pro objem místnosti) přes 5 do 6,5 kW (přes 50 do 65 m3)</t>
  </si>
  <si>
    <t>https://podminky.urs.cz/item/CS_URS_2025_02/751711133</t>
  </si>
  <si>
    <t>42952006R</t>
  </si>
  <si>
    <t>jednotka klimatizační vnitřní kazetová čtyřcestná o výkonu 5,6kW vč. příslušenství</t>
  </si>
  <si>
    <t>Poznámka k položce:_x000d_
Poznámka k položce: Součást příslušenství je čelní deska, kabelový ovladač a kabel skupinového ovládání</t>
  </si>
  <si>
    <t>751791111</t>
  </si>
  <si>
    <t>Montáž napojovacího měděného potrubí předizolovaného 6 (1/4" x 0,8)</t>
  </si>
  <si>
    <t>m</t>
  </si>
  <si>
    <t>Montáž napojovacího potrubí měděného předizolovaného, D mm (" x tl. stěny) 6 (1/4" x 0,8)</t>
  </si>
  <si>
    <t>https://podminky.urs.cz/item/CS_URS_2025_02/751791111</t>
  </si>
  <si>
    <t>33,333*1,2 "Přepočtené koeficientem množství</t>
  </si>
  <si>
    <t>42981907</t>
  </si>
  <si>
    <t>trubka předizolovaná Cu 1/4" (6 mm), stěna tl 0,8 mm, izolace 9mm</t>
  </si>
  <si>
    <t>751791112</t>
  </si>
  <si>
    <t>Montáž napojovacího měděného potrubí předizolovaného 10 (3/8" x 0,8)</t>
  </si>
  <si>
    <t>Montáž napojovacího potrubí měděného předizolovaného, D mm (" x tl. stěny) 10 (3/8" x 0,8)</t>
  </si>
  <si>
    <t>https://podminky.urs.cz/item/CS_URS_2025_02/751791112</t>
  </si>
  <si>
    <t>26,667*1,2 "Přepočtené koeficientem množství</t>
  </si>
  <si>
    <t>42981908</t>
  </si>
  <si>
    <t>trubka předizolovaná Cu 3/8" (10 mm), stěna tl 0,8 mm, izolace 9mm</t>
  </si>
  <si>
    <t>751791113</t>
  </si>
  <si>
    <t>Montáž napojovacího měděného potrubí předizolovaného 12 (1/2" x 0,8)</t>
  </si>
  <si>
    <t>Montáž napojovacího potrubí měděného předizolovaného, D mm (" x tl. stěny) 12 (1/2" x 0,8)</t>
  </si>
  <si>
    <t>https://podminky.urs.cz/item/CS_URS_2025_02/751791113</t>
  </si>
  <si>
    <t>42981909</t>
  </si>
  <si>
    <t>trubka předizolovaná Cu 1/2" (12 mm), stěna tl 0,8 mm, izolace 9mm</t>
  </si>
  <si>
    <t>751791114</t>
  </si>
  <si>
    <t>Montáž napojovacího měděného potrubí předizolovaného 16 (5/8" x 1,0)</t>
  </si>
  <si>
    <t>Montáž napojovacího potrubí měděného předizolovaného, D mm (" x tl. stěny) 16 (5/8" x 1,0)</t>
  </si>
  <si>
    <t>https://podminky.urs.cz/item/CS_URS_2025_02/751791114</t>
  </si>
  <si>
    <t>14,167*1,2 "Přepočtené koeficientem množství</t>
  </si>
  <si>
    <t>42981910</t>
  </si>
  <si>
    <t>trubka předizolovaná Cu 5/8" (16 mm), stěna tl 1,0 mm, izolace 9mm</t>
  </si>
  <si>
    <t>751791115</t>
  </si>
  <si>
    <t>Montáž napojovacího měděného potrubí předizolovaného 18 (3/4" x 1,0)</t>
  </si>
  <si>
    <t>Montáž napojovacího potrubí měděného předizolovaného, D mm (" x tl. stěny) 18 (3/4" x 1,0)</t>
  </si>
  <si>
    <t>https://podminky.urs.cz/item/CS_URS_2025_02/751791115</t>
  </si>
  <si>
    <t>4,167*1,2 "Přepočtené koeficientem množství</t>
  </si>
  <si>
    <t>42981911</t>
  </si>
  <si>
    <t>trubka předizolovaná Cu 3/4" (18 mm), stěna tl 1,0 mm, izolace 9mm</t>
  </si>
  <si>
    <t>15</t>
  </si>
  <si>
    <t>751791116</t>
  </si>
  <si>
    <t>Montáž napojovacího měděného potrubí předizolovaného 22 (7/8" x 1,0)</t>
  </si>
  <si>
    <t>30</t>
  </si>
  <si>
    <t>Montáž napojovacího potrubí měděného předizolovaného, D mm (" x tl. stěny) 22 (7/8" x 1,0)</t>
  </si>
  <si>
    <t>https://podminky.urs.cz/item/CS_URS_2025_02/751791116</t>
  </si>
  <si>
    <t>10*1,2 "Přepočtené koeficientem množství</t>
  </si>
  <si>
    <t>42981912</t>
  </si>
  <si>
    <t>trubka předizolovaná Cu 7/8" (22 mm), stěna tl 1,0 mm, izolace 9mm</t>
  </si>
  <si>
    <t>17</t>
  </si>
  <si>
    <t>CH1.6</t>
  </si>
  <si>
    <t>Cu rozbočka (refnet) vč. montáže</t>
  </si>
  <si>
    <t>34</t>
  </si>
  <si>
    <t>Cu rozbočka (refnet) vč. montáže Multi V</t>
  </si>
  <si>
    <t>OST</t>
  </si>
  <si>
    <t>Ostatní</t>
  </si>
  <si>
    <t>721.1</t>
  </si>
  <si>
    <t>Kondenzátní čerpadlo pro vnitřní jednotku klimatizace</t>
  </si>
  <si>
    <t>ks</t>
  </si>
  <si>
    <t>262144</t>
  </si>
  <si>
    <t>36</t>
  </si>
  <si>
    <t>Kompatní čerpadlo kondenzátu s elektronickou plovákovou komorou, plnulý start, vstupní filtr, výkon 12 l/hod, výtlakem 10 m a max. sací výška je 2 m.</t>
  </si>
  <si>
    <t>19</t>
  </si>
  <si>
    <t>751793001</t>
  </si>
  <si>
    <t>Doplnění chladiva do systému</t>
  </si>
  <si>
    <t>38</t>
  </si>
  <si>
    <t>https://podminky.urs.cz/item/CS_URS_2025_02/751793001</t>
  </si>
  <si>
    <t>10892003</t>
  </si>
  <si>
    <t>chladivo R410A 10kg</t>
  </si>
  <si>
    <t>40</t>
  </si>
  <si>
    <t>OST.1</t>
  </si>
  <si>
    <t>Stavební přípomoce</t>
  </si>
  <si>
    <t>soub</t>
  </si>
  <si>
    <t>42</t>
  </si>
  <si>
    <t>OST.7</t>
  </si>
  <si>
    <t>Požární ucpávky</t>
  </si>
  <si>
    <t>44</t>
  </si>
  <si>
    <t>23</t>
  </si>
  <si>
    <t>Pol47</t>
  </si>
  <si>
    <t>Parapetní kanál dutý pro vedení chladiv. do rozměru 100x50 dle dim. potrubí vč. montáže (plast, bílý)</t>
  </si>
  <si>
    <t>46</t>
  </si>
  <si>
    <t>741910414R</t>
  </si>
  <si>
    <t>Montáž žlab kovový šířky do 250 mm včetně víka</t>
  </si>
  <si>
    <t>48</t>
  </si>
  <si>
    <t>Montáž žlabů bez stojiny a výložníků kovových s podpěrkami a příslušenstvím</t>
  </si>
  <si>
    <t>25</t>
  </si>
  <si>
    <t>34575495R</t>
  </si>
  <si>
    <t>žlab kabelový pozinkovaný 2m/ks 100X250 včetně víka</t>
  </si>
  <si>
    <t>50</t>
  </si>
  <si>
    <t>Pol50</t>
  </si>
  <si>
    <t>%</t>
  </si>
  <si>
    <t>52</t>
  </si>
  <si>
    <t>27</t>
  </si>
  <si>
    <t>Pol51</t>
  </si>
  <si>
    <t>Spojovací a kotevní materiál</t>
  </si>
  <si>
    <t>54</t>
  </si>
  <si>
    <t>Pol52</t>
  </si>
  <si>
    <t>Zprovoznění</t>
  </si>
  <si>
    <t>56</t>
  </si>
  <si>
    <t>29</t>
  </si>
  <si>
    <t>Pol53</t>
  </si>
  <si>
    <t>Dokumentace skutečného stavu</t>
  </si>
  <si>
    <t>58</t>
  </si>
  <si>
    <t>6 - Elektroinstalace</t>
  </si>
  <si>
    <t>D4 - Ostatní</t>
  </si>
  <si>
    <t>D6 - Kabely</t>
  </si>
  <si>
    <t>D7 - Nosný materiál</t>
  </si>
  <si>
    <t>D4</t>
  </si>
  <si>
    <t>Pol1</t>
  </si>
  <si>
    <t>Zemní a výkopové práce včetně zpětných terenních úprav a pískového lože</t>
  </si>
  <si>
    <t>D6</t>
  </si>
  <si>
    <t>Kabely</t>
  </si>
  <si>
    <t>Pol2</t>
  </si>
  <si>
    <t>Silový kabel CYKY 3x2,5, montáž</t>
  </si>
  <si>
    <t>Pol3</t>
  </si>
  <si>
    <t>Silový kabel CYKY 3x2,5, dodávka</t>
  </si>
  <si>
    <t>Pol4</t>
  </si>
  <si>
    <t>Štítky na kabely, montáž</t>
  </si>
  <si>
    <t>Pol5</t>
  </si>
  <si>
    <t>Štítky na kabely, dodávka</t>
  </si>
  <si>
    <t>D7</t>
  </si>
  <si>
    <t>Nosný materiál</t>
  </si>
  <si>
    <t>Pol6</t>
  </si>
  <si>
    <t>Trubka plastová pevná, průměr 20mm, vč. spojek, kolen, příchytů a příslušenství, montáž</t>
  </si>
  <si>
    <t>Pol7</t>
  </si>
  <si>
    <t>Trubka plastová pevná, průměr 20mm, vč. spojek, kolen, příchytů a příslušenství, dodávka</t>
  </si>
  <si>
    <t>Pol8</t>
  </si>
  <si>
    <t>Trubka plastová ohebná kopoflex, průměr 50mm, montáž</t>
  </si>
  <si>
    <t>Pol9</t>
  </si>
  <si>
    <t>TRUBKA ohebná elektroinstalační DN50 mm</t>
  </si>
  <si>
    <t>Pol10</t>
  </si>
  <si>
    <t>Výstražná červená fólie, montáž</t>
  </si>
  <si>
    <t>Pol11</t>
  </si>
  <si>
    <t>Výstražná červená fólie, dodávka</t>
  </si>
  <si>
    <t>Pol12</t>
  </si>
  <si>
    <t>Výrobní dílenská dokumentace</t>
  </si>
  <si>
    <t>kpl</t>
  </si>
  <si>
    <t>Pol13</t>
  </si>
  <si>
    <t>Dokumentace skutečného provedení</t>
  </si>
  <si>
    <t>Pol14</t>
  </si>
  <si>
    <t>Zaškolení obsluhy, manuály</t>
  </si>
  <si>
    <t>Pol15</t>
  </si>
  <si>
    <t>Komplexní zkoušky, oživení a odladění systému</t>
  </si>
  <si>
    <t>Pol16</t>
  </si>
  <si>
    <t>Revizní technik</t>
  </si>
  <si>
    <t>Pol17</t>
  </si>
  <si>
    <t>Doprava a přesuny</t>
  </si>
  <si>
    <t>02 - Slaboproud</t>
  </si>
  <si>
    <t>D1 - Slaboproudé rozvody</t>
  </si>
  <si>
    <t xml:space="preserve">    oddíl 1 - Strukturovaná kabeláž - univerzální kabelážní systém</t>
  </si>
  <si>
    <t xml:space="preserve">    220990005 - 19" datový rozvaděč R8</t>
  </si>
  <si>
    <t xml:space="preserve">    220990013 - Optika a příslušenství - R8</t>
  </si>
  <si>
    <t xml:space="preserve">    220990019 - Aktivní prvky - R8</t>
  </si>
  <si>
    <t xml:space="preserve">    220990022 - Optické moduly - R8</t>
  </si>
  <si>
    <t xml:space="preserve">    220990024 - Optické patch cordy  - R8</t>
  </si>
  <si>
    <t xml:space="preserve">    220990027 - 19" datový rozvaděč - RD6</t>
  </si>
  <si>
    <t xml:space="preserve">    220990031 - Aktivní prvky - R6</t>
  </si>
  <si>
    <t xml:space="preserve">    220990033 - Optické moduly - R6</t>
  </si>
  <si>
    <t xml:space="preserve">    220990035 - Optické patch cordy  - R6</t>
  </si>
  <si>
    <t xml:space="preserve">    220990053 - Wifi - access point</t>
  </si>
  <si>
    <t xml:space="preserve">    220990056 - Kabely a elektroinstalační materiál </t>
  </si>
  <si>
    <t xml:space="preserve">    220990094 - Reproduktory nástěnné </t>
  </si>
  <si>
    <t xml:space="preserve">    oddíl 3 - Pož.ucpávky</t>
  </si>
  <si>
    <t xml:space="preserve">    oddíl 4 - Demontáže</t>
  </si>
  <si>
    <t>D1</t>
  </si>
  <si>
    <t>Slaboproudé rozvody</t>
  </si>
  <si>
    <t>oddíl 1</t>
  </si>
  <si>
    <t>Strukturovaná kabeláž - univerzální kabelážní systém</t>
  </si>
  <si>
    <t>220990001</t>
  </si>
  <si>
    <t>zásuvka pod omítku 2xRJ45 UTP CAT6 včetně rámečku</t>
  </si>
  <si>
    <t>220990002</t>
  </si>
  <si>
    <t>zásuvka pod omítku 1xRJ45 UTP CAT6 včetně rámečku</t>
  </si>
  <si>
    <t>220990003</t>
  </si>
  <si>
    <t>zásuvka pod omítku 2xRJ45 FTP CAT6A včetně rámečku (pro AVT)</t>
  </si>
  <si>
    <t>220990004</t>
  </si>
  <si>
    <t>zásuvka pod omítku 1xRJ45 FTP CAT6A včetně rámečku (pro AVT)</t>
  </si>
  <si>
    <t>220990005</t>
  </si>
  <si>
    <t>19" datový rozvaděč R8</t>
  </si>
  <si>
    <t>220990006</t>
  </si>
  <si>
    <t>Demontáž stávajícího rozvaděče a přepojení včetně stáv. výzbroje</t>
  </si>
  <si>
    <t>hod</t>
  </si>
  <si>
    <t>220990007</t>
  </si>
  <si>
    <t>Rozvaděč stojan. 27U/600x600, šedý, dveře sklo</t>
  </si>
  <si>
    <t>220990008</t>
  </si>
  <si>
    <t>DP-RP-08-UTEF-IEEC14 napájecí panel, 8xUTE, 250V, 10A pojistka, 19", 2,8m kabel se zástrčkou IEC 320 C14</t>
  </si>
  <si>
    <t>220990009</t>
  </si>
  <si>
    <t>Patch panel LEVITON UTP 24 x RJ45 1U, CAT6C6CPNLU24012M nestíněný patch panel Cat6Plus s vázací lištou, 24xRJ45, 1RU, kat. 6,110 IDC, černý</t>
  </si>
  <si>
    <t>220990010</t>
  </si>
  <si>
    <t>Vyvazovací panel 1U DP-VP-K02-H</t>
  </si>
  <si>
    <t>220990011</t>
  </si>
  <si>
    <t xml:space="preserve">Patch kabel UTP  3m, CAT6</t>
  </si>
  <si>
    <t>Patch kabel UTP 3m, CAT6</t>
  </si>
  <si>
    <t>220990012</t>
  </si>
  <si>
    <t xml:space="preserve">Patch kabel UTP  5m, CAT6</t>
  </si>
  <si>
    <t>Patch kabel UTP 5m, CAT6</t>
  </si>
  <si>
    <t>220990013</t>
  </si>
  <si>
    <t>Optika a příslušenství - R8</t>
  </si>
  <si>
    <t>220990014</t>
  </si>
  <si>
    <t>optický adaptér / spojka LC/pc - LC/pc single-mode duplex</t>
  </si>
  <si>
    <t>220990015</t>
  </si>
  <si>
    <t>Optická kazeta pro 24 svárů bez ochran sváru včetně víka</t>
  </si>
  <si>
    <t>220990016</t>
  </si>
  <si>
    <t>optický svár SM</t>
  </si>
  <si>
    <t>220990017</t>
  </si>
  <si>
    <t>ochrana optického svaru FPS - 60mm</t>
  </si>
  <si>
    <t>220990018</t>
  </si>
  <si>
    <t>Pigtail 9/125 LCupc SM OS 1,5m</t>
  </si>
  <si>
    <t>220990019</t>
  </si>
  <si>
    <t>Aktivní prvky - R8</t>
  </si>
  <si>
    <t>220990020</t>
  </si>
  <si>
    <t>Fortinet FortiSwitch FS-248E-FPOE</t>
  </si>
  <si>
    <t>220990021</t>
  </si>
  <si>
    <t>Fortinet FortiSwitch FS-224D-FPOE</t>
  </si>
  <si>
    <t>220990022</t>
  </si>
  <si>
    <t>Optické moduly - R8</t>
  </si>
  <si>
    <t>220990023</t>
  </si>
  <si>
    <t>SFP Single-Mode optický modul SFP, 1Gbit/ Konektory: (2) LC</t>
  </si>
  <si>
    <t>220990024</t>
  </si>
  <si>
    <t xml:space="preserve">Optické patch cordy  - R8</t>
  </si>
  <si>
    <t>220990025</t>
  </si>
  <si>
    <t>Patch kabel 9/125 LCpc/LCpc SM OS 1m duplex</t>
  </si>
  <si>
    <t>220990026</t>
  </si>
  <si>
    <t>Patch kabel 9/125 LCpc/LCpc SM OS 3m duplex</t>
  </si>
  <si>
    <t>220990027</t>
  </si>
  <si>
    <t>19" datový rozvaděč - RD6</t>
  </si>
  <si>
    <t>220990028</t>
  </si>
  <si>
    <t>220990029</t>
  </si>
  <si>
    <t>220990030</t>
  </si>
  <si>
    <t>220990031</t>
  </si>
  <si>
    <t>Aktivní prvky - R6</t>
  </si>
  <si>
    <t>220990032</t>
  </si>
  <si>
    <t>220990033</t>
  </si>
  <si>
    <t>Optické moduly - R6</t>
  </si>
  <si>
    <t>220990034</t>
  </si>
  <si>
    <t>220990035</t>
  </si>
  <si>
    <t xml:space="preserve">Optické patch cordy  - R6</t>
  </si>
  <si>
    <t>220990036</t>
  </si>
  <si>
    <t>220990053</t>
  </si>
  <si>
    <t>Wifi - access point</t>
  </si>
  <si>
    <t>220990054</t>
  </si>
  <si>
    <t>Centrálně řízený velkokapacitní Wi Fi 6 přístupový bod</t>
  </si>
  <si>
    <t>86</t>
  </si>
  <si>
    <t xml:space="preserve">Poznámka k položce:_x000d_
Centrálně řízený velkokapacitní Wi Fi 6 přístupový bod s tri rádiovou architekturou (2,4 GHz 4×4 MU MIMO, 5 GHz 8×8 MU MIMO a samostatné 2×2 scanning rádio), který dosahuje propustnosti až 4,8 Gbps a podporuje pokročilé funkce 802.11ax jako OFDMA, UL/DL MU MIMO, BSS Coloring a TWT. Využívá interní antény, disponuje porty 1× RJ45 100/1000/2500/5000 Base T uplink, 1× RJ45 10/100/1000 Base T secondary a konzolovým RJ45, napájení je řešeno přes PoE 802.3at. Nabízí až 16 současných SSID v režimech Local Bridge, Tunnel a Mesh, podporuje enterprise autentizaci (EAP TLS, TTLS, PEAP, SIM, AKA, FAST), WPA2/WPA3 s 802.1x nebo PSK, Captive Portal a MAC whitelist/blacklist. Splňuje standardy 802.11a/b/g/n/ac/ax a související rozšíření, zvládne stovky klientů na jeden AP a poskytuje pokročilé bezpečnostní a monitorovací funkce (Rogue Scan, WIPS/WIDS, Packet Sniffer, Spectrum Analyzer). Certifikace Wi Fi Alliance, FCC a CE doplňuje limitovaná doživotní záruka, což z něj činí ideální řešení pro prostředí s vysokou hustotou uživatelů.současných SSID=16, typ EAP -  EAP-TLS, EAP-TTLS/MSCHAPv2, PEAPv0/EAP-MSCHAPv2, PEAPv1/EAP-GTC, EAP-SIM, EAP-AKA, EAP-FAST, typ autentifikace - WPA, WPA2, and WPA3 s 802.1x or Preshared key, WEP, Web Captive Portal, MAC blacklist &amp; whitelist, IEEE standardy - 802.11a, 802.11b, 802.11d, 802.11e, 802.11g, 802.11h, 802.11i, 802.11j, 802.11k, 802.11n, 802.11r, 802.11v, 802.11w, 802.11ac, 802.1ax, 802.11Q, 802.11X, 802.3ad, 802.3af, 802.3at, 802.3az, podpora SSID - Local-Bridge, Tunnel, Mesh, počet klientů na 1 přístupový bod = 512, rozšířené funkce 802.11 - OFDMA, 2,4GHz OFDMA, Spatial reuse (BSS Coloring), UL-MU-MIMO 802.11ax MODE,DL-MU-MIMO, TWT,  monitorování frekvenčního pásma - Rogue Scan Radio Modes, WIPS / WIDS Radio Modes, Packet Sniffer Mode, Spectrum Analyzer, certifikace Wi-Fi Alliance, FCC, IC, CE, limitovaná doživotní záruka</t>
  </si>
  <si>
    <t>220990056</t>
  </si>
  <si>
    <t xml:space="preserve">Kabely a elektroinstalační materiál </t>
  </si>
  <si>
    <t>220990057</t>
  </si>
  <si>
    <t>Kabel CAT6 U/UTP LSOHFR B2ca-s1,d1,a1</t>
  </si>
  <si>
    <t>90</t>
  </si>
  <si>
    <t>220990058</t>
  </si>
  <si>
    <t>Kabel CAT6A FTP LSOHFR B2ca-s1,d1,a1 (pro AVT)</t>
  </si>
  <si>
    <t>92</t>
  </si>
  <si>
    <t>31</t>
  </si>
  <si>
    <t>220990059</t>
  </si>
  <si>
    <t>Mikrokabel - OFS, SM, MiDia GX DryCore, 4 vl. G657.A1</t>
  </si>
  <si>
    <t>94</t>
  </si>
  <si>
    <t>220990060</t>
  </si>
  <si>
    <t>Mikrotrubička 10/8mm</t>
  </si>
  <si>
    <t>96</t>
  </si>
  <si>
    <t>33</t>
  </si>
  <si>
    <t>220990061</t>
  </si>
  <si>
    <t>koncovka pro MT 10/8mm</t>
  </si>
  <si>
    <t>98</t>
  </si>
  <si>
    <t>220990062</t>
  </si>
  <si>
    <t>spojka pro MT 10/8mm</t>
  </si>
  <si>
    <t>100</t>
  </si>
  <si>
    <t>35</t>
  </si>
  <si>
    <t>220990063</t>
  </si>
  <si>
    <t>trubka HDPE 40/33mm včetně spojek</t>
  </si>
  <si>
    <t>102</t>
  </si>
  <si>
    <t>220990064</t>
  </si>
  <si>
    <t>kabelová chránička KF09063 včetně spojek</t>
  </si>
  <si>
    <t>104</t>
  </si>
  <si>
    <t>37</t>
  </si>
  <si>
    <t>220990065</t>
  </si>
  <si>
    <t>tlakové zkoušky (Kalibrace ) HDPE trubek</t>
  </si>
  <si>
    <t>106</t>
  </si>
  <si>
    <t>220990066</t>
  </si>
  <si>
    <t>zafoukntí optických vláken do mikrotrubičky MT</t>
  </si>
  <si>
    <t>108</t>
  </si>
  <si>
    <t>39</t>
  </si>
  <si>
    <t>220990067</t>
  </si>
  <si>
    <t>zafoukntí MT do trubky HDPE</t>
  </si>
  <si>
    <t>110</t>
  </si>
  <si>
    <t>220990068</t>
  </si>
  <si>
    <t>trubka obebná - DN16 320N PVC šedá s protah.drátem</t>
  </si>
  <si>
    <t>112</t>
  </si>
  <si>
    <t>41</t>
  </si>
  <si>
    <t>220990069</t>
  </si>
  <si>
    <t>trubka obebná - DN20 320N PVC šedá s protah.drátem</t>
  </si>
  <si>
    <t>114</t>
  </si>
  <si>
    <t>220990070</t>
  </si>
  <si>
    <t>trubka obebná - DN25 320N PVC šedá s protah.drátem</t>
  </si>
  <si>
    <t>116</t>
  </si>
  <si>
    <t>43</t>
  </si>
  <si>
    <t>220990071</t>
  </si>
  <si>
    <t>trubka obebná - DN50 320N PVC šedá s protah.drátem</t>
  </si>
  <si>
    <t>118</t>
  </si>
  <si>
    <t>220990072</t>
  </si>
  <si>
    <t>trubka obebná - pr.40 750N PVC (EN)</t>
  </si>
  <si>
    <t>120</t>
  </si>
  <si>
    <t>45</t>
  </si>
  <si>
    <t>220990073</t>
  </si>
  <si>
    <t>krabice KU68-1901 vč.víčka pod omítku</t>
  </si>
  <si>
    <t>122</t>
  </si>
  <si>
    <t>220990074</t>
  </si>
  <si>
    <t>krabice odbočná KO 100 E5 pod omítku včetně víčka</t>
  </si>
  <si>
    <t>124</t>
  </si>
  <si>
    <t>47</t>
  </si>
  <si>
    <t>220990075</t>
  </si>
  <si>
    <t>krabice přístrojová KP68/2</t>
  </si>
  <si>
    <t>126</t>
  </si>
  <si>
    <t>220990076</t>
  </si>
  <si>
    <t>lišta hranatá 40x20 HA (3m) včetně spoj.materiálu</t>
  </si>
  <si>
    <t>128</t>
  </si>
  <si>
    <t>49</t>
  </si>
  <si>
    <t>220990077</t>
  </si>
  <si>
    <t>lišta hranatá 40x40 HA (3m) včetně spoj.materiálu</t>
  </si>
  <si>
    <t>130</t>
  </si>
  <si>
    <t>220990078</t>
  </si>
  <si>
    <t>elektroinstalační kanál (3m) 60x60 včetně spoj.materiálu</t>
  </si>
  <si>
    <t>132</t>
  </si>
  <si>
    <t>51</t>
  </si>
  <si>
    <t>220990079</t>
  </si>
  <si>
    <t>elektroinstalační kanál (3m) 140x60 včetně spoj.materiálu</t>
  </si>
  <si>
    <t>134</t>
  </si>
  <si>
    <t>220990080</t>
  </si>
  <si>
    <t>stahovací pásky SP (bal100 ks)</t>
  </si>
  <si>
    <t>136</t>
  </si>
  <si>
    <t>53</t>
  </si>
  <si>
    <t>220990081</t>
  </si>
  <si>
    <t>drážka pro tr.16, cihla</t>
  </si>
  <si>
    <t>138</t>
  </si>
  <si>
    <t>220990082</t>
  </si>
  <si>
    <t>drážka pro tr.20, cihla</t>
  </si>
  <si>
    <t>140</t>
  </si>
  <si>
    <t>55</t>
  </si>
  <si>
    <t>220990083</t>
  </si>
  <si>
    <t>drážka pro tr.25, cihla</t>
  </si>
  <si>
    <t>142</t>
  </si>
  <si>
    <t>220990084</t>
  </si>
  <si>
    <t>drážka pro tr.50, cihla</t>
  </si>
  <si>
    <t>144</t>
  </si>
  <si>
    <t>57</t>
  </si>
  <si>
    <t>220990085</t>
  </si>
  <si>
    <t>prostup stavební konstrukcí zdivo do tl.300mm, otvor 200x200mm</t>
  </si>
  <si>
    <t>146</t>
  </si>
  <si>
    <t>220990086</t>
  </si>
  <si>
    <t>prostup stavební konstrukcí zdivo do tl.300mm, otvor 1500x1000mm</t>
  </si>
  <si>
    <t>148</t>
  </si>
  <si>
    <t>59</t>
  </si>
  <si>
    <t>220990087</t>
  </si>
  <si>
    <t>zednické výpomoci</t>
  </si>
  <si>
    <t>150</t>
  </si>
  <si>
    <t>60</t>
  </si>
  <si>
    <t>220990088</t>
  </si>
  <si>
    <t>prostup do objektu (utěsnění proti vniknutí vlkosti)</t>
  </si>
  <si>
    <t>152</t>
  </si>
  <si>
    <t>61</t>
  </si>
  <si>
    <t>220990089</t>
  </si>
  <si>
    <t>ICT měření UTP kabelů (počet portů)</t>
  </si>
  <si>
    <t>154</t>
  </si>
  <si>
    <t>62</t>
  </si>
  <si>
    <t>220990090</t>
  </si>
  <si>
    <t>vystavení měřícího protokolu ethernet sítě, cat 6</t>
  </si>
  <si>
    <t>156</t>
  </si>
  <si>
    <t>63</t>
  </si>
  <si>
    <t>220990091</t>
  </si>
  <si>
    <t>certifikace optických rozvodů, měřící protokol</t>
  </si>
  <si>
    <t>158</t>
  </si>
  <si>
    <t>64</t>
  </si>
  <si>
    <t>220990092</t>
  </si>
  <si>
    <t>prostup do objektu pro MT (utěsnění proti vniknutí vlkosti)</t>
  </si>
  <si>
    <t>160</t>
  </si>
  <si>
    <t>65</t>
  </si>
  <si>
    <t>220990093</t>
  </si>
  <si>
    <t>drobný elektroinstalační materiál (20kg)</t>
  </si>
  <si>
    <t>162</t>
  </si>
  <si>
    <t>220990094</t>
  </si>
  <si>
    <t xml:space="preserve">Reproduktory nástěnné </t>
  </si>
  <si>
    <t>66</t>
  </si>
  <si>
    <t>220990095</t>
  </si>
  <si>
    <t>Nástěnný reproduktor s transformátorem pro připojení na 100V rozvody, odbočky 6/3/1,5W @ 100V, bílý. Skříň z plastu ABS</t>
  </si>
  <si>
    <t>164</t>
  </si>
  <si>
    <t>67</t>
  </si>
  <si>
    <t>220990096</t>
  </si>
  <si>
    <t>Regulátor hlasitosti pro připojení na 100V rozvody, max. 20W @ 100V, relé nuceného poslechu</t>
  </si>
  <si>
    <t>166</t>
  </si>
  <si>
    <t>oddíl 3</t>
  </si>
  <si>
    <t>Pož.ucpávky</t>
  </si>
  <si>
    <t>68</t>
  </si>
  <si>
    <t>220990097</t>
  </si>
  <si>
    <t>Protipožární ucpávka EI90min, min. tl.stěny 150, až do 300 cm2</t>
  </si>
  <si>
    <t>168</t>
  </si>
  <si>
    <t>69</t>
  </si>
  <si>
    <t>220990098</t>
  </si>
  <si>
    <t>Štítek protipožární</t>
  </si>
  <si>
    <t>170</t>
  </si>
  <si>
    <t>70</t>
  </si>
  <si>
    <t>220990099</t>
  </si>
  <si>
    <t>Soudal Firecryl FR bílý protipožární tmel ,třída reakce na oheň dle ČSN EN 13501-1:2007 B-s1, d0, Požární odolnosti v dané spáře vyšší než 240 minut (bal 310 ml)</t>
  </si>
  <si>
    <t>bal</t>
  </si>
  <si>
    <t>172</t>
  </si>
  <si>
    <t>71</t>
  </si>
  <si>
    <t>220990100</t>
  </si>
  <si>
    <t>Revize požární ucpávky</t>
  </si>
  <si>
    <t>174</t>
  </si>
  <si>
    <t>oddíl 4</t>
  </si>
  <si>
    <t>Demontáže</t>
  </si>
  <si>
    <t>72</t>
  </si>
  <si>
    <t>220990101</t>
  </si>
  <si>
    <t>Demontáž stávajících koncových prvků (zásuvky), kabelů a úložného elektroinstalačního materiálu</t>
  </si>
  <si>
    <t>176</t>
  </si>
  <si>
    <t>73</t>
  </si>
  <si>
    <t>220990102</t>
  </si>
  <si>
    <t>Demontáž reg.hlasitosti a reproduktoru</t>
  </si>
  <si>
    <t>178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</si>
  <si>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</si>
  <si>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</si>
  <si>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</si>
  <si>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</si>
  <si>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</si>
  <si>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</si>
  <si>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</si>
  <si>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</si>
  <si>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</si>
  <si>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https://podminky.urs.cz/item/CS_URS_2023_02/013254000</t>
  </si>
  <si>
    <t>VRN3</t>
  </si>
  <si>
    <t>Zařízení staveniště</t>
  </si>
  <si>
    <t>030001000</t>
  </si>
  <si>
    <t>Zařízení staveniště (vybudování, provoz a likvidace)</t>
  </si>
  <si>
    <t>https://podminky.urs.cz/item/CS_URS_2023_02/030001000</t>
  </si>
  <si>
    <t>VRN4</t>
  </si>
  <si>
    <t>Inženýrská činnost</t>
  </si>
  <si>
    <t>044002000</t>
  </si>
  <si>
    <t>Revize</t>
  </si>
  <si>
    <t>https://podminky.urs.cz/item/CS_URS_2023_02/044002000</t>
  </si>
  <si>
    <t>VRN7</t>
  </si>
  <si>
    <t>Provozní vlivy</t>
  </si>
  <si>
    <t>079002000</t>
  </si>
  <si>
    <t>Ostatní provozní vlivy</t>
  </si>
  <si>
    <t>https://podminky.urs.cz/item/CS_URS_2023_02/079002000</t>
  </si>
  <si>
    <t>SO-02 - učebna cizích jazyků m.č.42</t>
  </si>
  <si>
    <t>1 - Bourací práce</t>
  </si>
  <si>
    <t xml:space="preserve">    997 - Přesun sutě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</si>
  <si>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</si>
  <si>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</si>
  <si>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</si>
  <si>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VRN9 - Ostatní náklady</t>
  </si>
  <si>
    <t>974031142</t>
  </si>
  <si>
    <t>Vysekání rýh ve zdivu cihelném hl do 70 mm š do 70 mm</t>
  </si>
  <si>
    <t>Vysekání rýh ve zdivu cihelném na maltu vápennou nebo vápenocementovou do hl. 70 mm a šířky do 70 mm</t>
  </si>
  <si>
    <t>https://podminky.urs.cz/item/CS_URS_2025_02/974031142</t>
  </si>
  <si>
    <t>učebna jazyky</t>
  </si>
  <si>
    <t>4,50+25,00</t>
  </si>
  <si>
    <t>974042542</t>
  </si>
  <si>
    <t>Vysekání rýh v dlažbě betonové nebo jiné monolitické hl do 70 mm š do 70 mm</t>
  </si>
  <si>
    <t>Vysekání rýh v betonové nebo jiné monolitické dlažbě s betonovým podkladem do hl.70 mm a šířky do 70 mm</t>
  </si>
  <si>
    <t>https://podminky.urs.cz/item/CS_URS_2025_02/974042542</t>
  </si>
  <si>
    <t>24,25</t>
  </si>
  <si>
    <t>978035127</t>
  </si>
  <si>
    <t>Odstranění tenkovrstvé omítky tl přes 2 mm odsekáním v rozsahu přes 50 do 100 %</t>
  </si>
  <si>
    <t>Odstranění tenkovrstvých omítek nebo štuku tloušťky přes 2 mm odsekáním, rozsahu přes 50 do 100%</t>
  </si>
  <si>
    <t>https://podminky.urs.cz/item/CS_URS_2025_02/978035127</t>
  </si>
  <si>
    <t>"42" 35,24*3,23-(2,31*2,33*3)+63,22</t>
  </si>
  <si>
    <t>978059541</t>
  </si>
  <si>
    <t>Odsekání a odebrání obkladů stěn z vnitřních obkládaček plochy přes 1 m2</t>
  </si>
  <si>
    <t>Odsekání obkladů stěn včetně otlučení podkladní omítky až na zdivo z obkládaček vnitřních, z jakýchkoliv materiálů, plochy přes 1 m2</t>
  </si>
  <si>
    <t>https://podminky.urs.cz/item/CS_URS_2025_02/978059541</t>
  </si>
  <si>
    <t>"42" (0,93+0,46)*1,39</t>
  </si>
  <si>
    <t>997</t>
  </si>
  <si>
    <t>Přesun sutě</t>
  </si>
  <si>
    <t>997013211</t>
  </si>
  <si>
    <t>Vnitrostaveništní doprava suti a vybouraných hmot pro budovy v do 6 m ručně</t>
  </si>
  <si>
    <t>Vnitrostaveništní doprava suti a vybouraných hmot vodorovně do 50 m svisle ručně pro budovy a haly výšky do 6 m</t>
  </si>
  <si>
    <t>https://podminky.urs.cz/item/CS_URS_2025_02/997013211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</si>
  <si>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</si>
  <si>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</si>
  <si>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</si>
  <si>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https://podminky.urs.cz/item/CS_URS_2025_02/997013501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</si>
  <si>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</si>
  <si>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</si>
  <si>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</si>
  <si>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https://podminky.urs.cz/item/CS_URS_2025_02/997013509</t>
  </si>
  <si>
    <t>1,634*10 "Přepočtené koeficientem množství</t>
  </si>
  <si>
    <t>997013631</t>
  </si>
  <si>
    <t>Poplatek za uložení na skládce (skládkovné) stavebního odpadu směsného kód odpadu 17 09 04</t>
  </si>
  <si>
    <t>Poplatek za uložení stavebního odpadu na skládce (skládkovné) směsného stavebního a demoličního zatříděného do Katalogu odpadů pod kódem 17 09 04</t>
  </si>
  <si>
    <t>https://podminky.urs.cz/item/CS_URS_2025_02/997013631</t>
  </si>
  <si>
    <t>766</t>
  </si>
  <si>
    <t>Konstrukce truhlářské</t>
  </si>
  <si>
    <t>766691914</t>
  </si>
  <si>
    <t>Vyvěšení nebo zavěšení dřevěných křídel dveří pl do 2 m2</t>
  </si>
  <si>
    <t>Ostatní práce vyvěšení nebo zavěšení křídel dřevěných dveřních, plochy do 2 m2</t>
  </si>
  <si>
    <t>https://podminky.urs.cz/item/CS_URS_2025_02/766691914</t>
  </si>
  <si>
    <t>"42" 1</t>
  </si>
  <si>
    <t>776</t>
  </si>
  <si>
    <t>Podlahy povlakové</t>
  </si>
  <si>
    <t>776111116</t>
  </si>
  <si>
    <t>Odstranění zbytků lepidla z podkladu povlakových podlah broušením</t>
  </si>
  <si>
    <t>Příprava podkladu broušení podlah stávajícího podkladu pro odstranění lepidla (po starých krytinách)</t>
  </si>
  <si>
    <t>https://podminky.urs.cz/item/CS_URS_2025_02/776111116</t>
  </si>
  <si>
    <t>"42" 63,22</t>
  </si>
  <si>
    <t>776201811</t>
  </si>
  <si>
    <t>Demontáž lepených povlakových podlah bez podložky ručně</t>
  </si>
  <si>
    <t>Demontáž povlakových podlahovin lepených ručně bez podložky</t>
  </si>
  <si>
    <t>https://podminky.urs.cz/item/CS_URS_2025_02/776201811</t>
  </si>
  <si>
    <t>776410811</t>
  </si>
  <si>
    <t>Odstranění soklíků a lišt pryžových nebo plastových</t>
  </si>
  <si>
    <t>Demontáž soklíků nebo lišt pryžových nebo plastových</t>
  </si>
  <si>
    <t>https://podminky.urs.cz/item/CS_URS_2025_02/776410811</t>
  </si>
  <si>
    <t>783</t>
  </si>
  <si>
    <t>Dokončovací práce - nátěry</t>
  </si>
  <si>
    <t>783306801</t>
  </si>
  <si>
    <t>Odstranění nátěru ze zámečnických konstrukcí obroušením</t>
  </si>
  <si>
    <t>Odstranění nátěrů ze zámečnických konstrukcí obroušením</t>
  </si>
  <si>
    <t>https://podminky.urs.cz/item/CS_URS_2025_02/783306801</t>
  </si>
  <si>
    <t xml:space="preserve">"odstraněné nátěru stávajících ocelových zárubní" </t>
  </si>
  <si>
    <t>"42" 2,0*1</t>
  </si>
  <si>
    <t>783606801</t>
  </si>
  <si>
    <t>Odstranění nátěrů ze žebrových trub obroušením</t>
  </si>
  <si>
    <t>Odstranění nátěrů z otopných těles žebrových trub obroušením</t>
  </si>
  <si>
    <t>https://podminky.urs.cz/item/CS_URS_2025_02/783606801</t>
  </si>
  <si>
    <t>"42" 4,5*2</t>
  </si>
  <si>
    <t>783806811</t>
  </si>
  <si>
    <t>Odstranění nátěrů z omítek oškrábáním</t>
  </si>
  <si>
    <t>https://podminky.urs.cz/item/CS_URS_2025_02/783806811</t>
  </si>
  <si>
    <t>"42" 10,3*1,39</t>
  </si>
  <si>
    <t>VRN9</t>
  </si>
  <si>
    <t>Ostatní náklady</t>
  </si>
  <si>
    <t>094103000</t>
  </si>
  <si>
    <t>Náklady na plánované vyklizení objektu</t>
  </si>
  <si>
    <t>https://podminky.urs.cz/item/CS_URS_2023_02/094103000</t>
  </si>
  <si>
    <t xml:space="preserve">    6 - Úpravy povrchů, podlahy a osazování výplní</t>
  </si>
  <si>
    <t xml:space="preserve">    714 - Akustická a protiotřesová opatření</t>
  </si>
  <si>
    <t xml:space="preserve">    781 - Dokončovací práce - obklady</t>
  </si>
  <si>
    <t xml:space="preserve">    784 - Dokončovací práce - malby a tapety</t>
  </si>
  <si>
    <t>Úpravy povrchů, podlahy a osazování výplní</t>
  </si>
  <si>
    <t>611131321</t>
  </si>
  <si>
    <t>Penetrační disperzní nátěr vnitřních stropů nanášený strojně</t>
  </si>
  <si>
    <t>Podkladní a spojovací vrstva vnitřních omítaných ploch penetrace disperzní nanášená strojně stropů</t>
  </si>
  <si>
    <t>https://podminky.urs.cz/item/CS_URS_2025_02/611131321</t>
  </si>
  <si>
    <t>"42" 63,22-5,7*8,6-1,6*1,7</t>
  </si>
  <si>
    <t>611325416</t>
  </si>
  <si>
    <t>Oprava vnitřní vápenocementové hladké omítky stropů v rozsahu plochy do 10 % s celoplošným přeštukováním</t>
  </si>
  <si>
    <t>Oprava vápenocementové omítky vnitřních ploch hladké, tloušťky do 20 mm, s celoplošným přeštukováním, tloušťky štuku 3 mm stropů, v rozsahu opravované plochy do 10%</t>
  </si>
  <si>
    <t>https://podminky.urs.cz/item/CS_URS_2025_02/611325416</t>
  </si>
  <si>
    <t>612131321</t>
  </si>
  <si>
    <t>Penetrační disperzní nátěr vnitřních stěn nanášený strojně</t>
  </si>
  <si>
    <t>Podkladní a spojovací vrstva vnitřních omítaných ploch penetrace disperzní nanášená strojně stěn</t>
  </si>
  <si>
    <t>https://podminky.urs.cz/item/CS_URS_2025_02/612131321</t>
  </si>
  <si>
    <t>odpočet obklady</t>
  </si>
  <si>
    <t>"42"- 1*1,5</t>
  </si>
  <si>
    <t>612325111</t>
  </si>
  <si>
    <t>Vápenocementová hladká omítka rýh ve stěnách š do 150 mm</t>
  </si>
  <si>
    <t>Vápenocementová omítka rýh hladká ve stěnách, šířky rýhy do 150 mm</t>
  </si>
  <si>
    <t>https://podminky.urs.cz/item/CS_URS_2025_02/612325111</t>
  </si>
  <si>
    <t>(4,50+25,00)*0,035</t>
  </si>
  <si>
    <t>612325416</t>
  </si>
  <si>
    <t>Oprava vnitřní vápenocementové hladké omítky stěn v rozsahu plochy do 10 % s celoplošným přeštukováním</t>
  </si>
  <si>
    <t>Oprava vápenocementové omítky vnitřních ploch hladké, tloušťky do 20 mm, s celoplošným přeštukováním, tloušťky štuku 3 mm stěn, v rozsahu opravované plochy do 10%</t>
  </si>
  <si>
    <t>https://podminky.urs.cz/item/CS_URS_2025_02/612325416</t>
  </si>
  <si>
    <t>629991011</t>
  </si>
  <si>
    <t>Zakrytí výplní otvorů a svislých ploch fólií přilepenou lepící páskou</t>
  </si>
  <si>
    <t>Zakrytí vnějších ploch před znečištěním včetně pozdějšího odkrytí výplní otvorů a svislých ploch fólií přilepenou lepící páskou</t>
  </si>
  <si>
    <t>https://podminky.urs.cz/item/CS_URS_2025_02/629991011</t>
  </si>
  <si>
    <t>"42" 2,31*2,33+2,38*2,33+2,37*2,33</t>
  </si>
  <si>
    <t>631311121</t>
  </si>
  <si>
    <t>Doplnění dosavadních mazanin betonem prostým plochy do 1 m2 tloušťky do 80 mm</t>
  </si>
  <si>
    <t>m3</t>
  </si>
  <si>
    <t>Doplnění dosavadních mazanin prostým betonem s dodáním hmot, bez potěru, plochy jednotlivě do 1 m2 a tl. do 80 mm</t>
  </si>
  <si>
    <t>https://podminky.urs.cz/item/CS_URS_2025_02/631311121</t>
  </si>
  <si>
    <t>"lokální oprava po demontáži PVC"</t>
  </si>
  <si>
    <t>"42" 0,3</t>
  </si>
  <si>
    <t>631312141</t>
  </si>
  <si>
    <t>Doplnění rýh v dosavadních mazaninách betonem prostým</t>
  </si>
  <si>
    <t>Doplnění dosavadních mazanin prostým betonem s dodáním hmot, bez potěru, plochy jednotlivě rýh v dosavadních mazaninách</t>
  </si>
  <si>
    <t>https://podminky.urs.cz/item/CS_URS_2025_02/631312141</t>
  </si>
  <si>
    <t>24,25*0,035*0,06</t>
  </si>
  <si>
    <t>949101112</t>
  </si>
  <si>
    <t>Lešení pomocné pro objekty pozemních staveb s lešeňovou podlahou v přes 1,9 do 3,5 m zatížení do 150 kg/m2</t>
  </si>
  <si>
    <t>Lešení pomocné pracovní pro objekty pozemních staveb pro zatížení do 150 kg/m2, o výšce lešeňové podlahy přes 1,9 do 3,5 m</t>
  </si>
  <si>
    <t>https://podminky.urs.cz/item/CS_URS_2025_02/949101112</t>
  </si>
  <si>
    <t>952901111</t>
  </si>
  <si>
    <t>Vyčištění budov bytové a občanské výstavby při výšce podlaží do 4 m</t>
  </si>
  <si>
    <t>Vyčištění budov nebo objektů před předáním do užívání budov bytové nebo občanské výstavby, světlé výšky podlaží do 4 m</t>
  </si>
  <si>
    <t>https://podminky.urs.cz/item/CS_URS_2025_02/952901111</t>
  </si>
  <si>
    <t>714</t>
  </si>
  <si>
    <t>Akustická a protiotřesová opatření</t>
  </si>
  <si>
    <t>714121012</t>
  </si>
  <si>
    <t>Montáž podstropních panelů s rozšířenou zvukovou pohltivostí zavěšených na polozapuštěný rošt</t>
  </si>
  <si>
    <t>Přesný popis v TZ</t>
  </si>
  <si>
    <t>https://podminky.urs.cz/item/CS_URS_2025_02/714121012</t>
  </si>
  <si>
    <t>"podhledy PKA a PP"</t>
  </si>
  <si>
    <t>"42" 5,7*8,6-1,6*1,7</t>
  </si>
  <si>
    <t>63126354</t>
  </si>
  <si>
    <t>Akustický podhled vč. izolace - přesný popis v TZ</t>
  </si>
  <si>
    <t>Poznámka k položce:_x000d_
Poznámka k položce: A2-s1,d0</t>
  </si>
  <si>
    <t>46,3*1,05 "Přepočtené koeficientem množství</t>
  </si>
  <si>
    <t>714123001</t>
  </si>
  <si>
    <t>Montáž akustických stěnových obkladů z demontovatelných panelů na viditelný rošt</t>
  </si>
  <si>
    <t>Montáž akustických minerálních panelů stěnových demontovatelných, instalovaných na rošt viditelný</t>
  </si>
  <si>
    <t>https://podminky.urs.cz/item/CS_URS_2025_02/714123001</t>
  </si>
  <si>
    <t>"42" 6*1,2</t>
  </si>
  <si>
    <t>63126367</t>
  </si>
  <si>
    <t>stěnový absorbér tl. 25 mm</t>
  </si>
  <si>
    <t>panel akustický vyztužený odolnost 3A povrch silně mechanicky odolný hrana nezatřená rovná αw=1,00 viditelný rastr bílý tl 20mm</t>
  </si>
  <si>
    <t>7,2*1,05 "Přepočtené koeficientem množství</t>
  </si>
  <si>
    <t>998714102</t>
  </si>
  <si>
    <t>Přesun hmot tonážní pro akustická a protiotřesová opatření v objektech v do 12 m</t>
  </si>
  <si>
    <t>Přesun hmot pro akustická a protiotřesová opatření stanovený z hmotnosti přesunovaného materiálu vodorovná dopravní vzdálenost do 50 m v objektech výšky přes 6 do 12 m</t>
  </si>
  <si>
    <t>https://podminky.urs.cz/item/CS_URS_2025_02/998714102</t>
  </si>
  <si>
    <t>766660001</t>
  </si>
  <si>
    <t>Montáž dveřních křídel otvíravých jednokřídlových š do 0,8 m do ocelové zárubně</t>
  </si>
  <si>
    <t>Montáž dveřních křídel dřevěných nebo plastových otevíravých do ocelové zárubně povrchově upravených jednokřídlových, šířky do 800 mm</t>
  </si>
  <si>
    <t>https://podminky.urs.cz/item/CS_URS_2025_02/766660001</t>
  </si>
  <si>
    <t>61160052</t>
  </si>
  <si>
    <t>dveře jednokřídlé dřevěné, plné 800x1970mm - popis TZ</t>
  </si>
  <si>
    <t>998766102</t>
  </si>
  <si>
    <t>Přesun hmot tonážní pro kce truhlářské v objektech v přes 6 do 12 m</t>
  </si>
  <si>
    <t>Přesun hmot pro konstrukce truhlářské stanovený z hmotnosti přesunovaného materiálu vodorovná dopravní vzdálenost do 50 m v objektech výšky přes 6 do 12 m</t>
  </si>
  <si>
    <t>https://podminky.urs.cz/item/CS_URS_2025_02/998766102</t>
  </si>
  <si>
    <t>767649194</t>
  </si>
  <si>
    <t>Montáž dveřního madla</t>
  </si>
  <si>
    <t>Montáž dveří ocelových nebo hliníkových doplňků dveří madel</t>
  </si>
  <si>
    <t>https://podminky.urs.cz/item/CS_URS_2025_02/767649194</t>
  </si>
  <si>
    <t>55147054</t>
  </si>
  <si>
    <t>madlo invalidní rovné č 8. bílé 700mm</t>
  </si>
  <si>
    <t>998767101</t>
  </si>
  <si>
    <t>Přesun hmot tonážní pro zámečnické konstrukce v objektech v do 6 m</t>
  </si>
  <si>
    <t>Přesun hmot pro zámečnické konstrukce stanovený z hmotnosti přesunovaného materiálu vodorovná dopravní vzdálenost do 50 m v objektech výšky do 6 m</t>
  </si>
  <si>
    <t>https://podminky.urs.cz/item/CS_URS_2025_02/998767101</t>
  </si>
  <si>
    <t>771161021</t>
  </si>
  <si>
    <t>Montáž profilu ukončujícího pro plynulý přechod (dlažby s kobercem apod.)</t>
  </si>
  <si>
    <t>Příprava podkladu před provedením dlažby montáž profilu ukončujícího profilu pro plynulý přechod (dlažba-koberec apod.)</t>
  </si>
  <si>
    <t>https://podminky.urs.cz/item/CS_URS_2025_02/771161021</t>
  </si>
  <si>
    <t>"42" 1*0,80</t>
  </si>
  <si>
    <t>59054100</t>
  </si>
  <si>
    <t>profil přechodový Al s pohyblivým ramenem 8x20mm</t>
  </si>
  <si>
    <t>0,8*1,1 "Přepočtené koeficientem množství</t>
  </si>
  <si>
    <t>776111311</t>
  </si>
  <si>
    <t>Vysátí podkladu povlakových podlah</t>
  </si>
  <si>
    <t>Příprava podkladu vysátí podlah</t>
  </si>
  <si>
    <t>https://podminky.urs.cz/item/CS_URS_2025_02/776111311</t>
  </si>
  <si>
    <t>"42"63,22</t>
  </si>
  <si>
    <t>776141121</t>
  </si>
  <si>
    <t>Stěrka podlahová nivelační pro vyrovnání podkladu povlakových podlah pevnosti 30 MPa tl do 3 mm</t>
  </si>
  <si>
    <t>Příprava podkladu vyrovnání samonivelační stěrkou podlah min.pevnosti 30 MPa, tloušťky do 3 mm</t>
  </si>
  <si>
    <t>https://podminky.urs.cz/item/CS_URS_2025_02/776141121</t>
  </si>
  <si>
    <t>776221111</t>
  </si>
  <si>
    <t>Lepení pásů z PVC standardním lepidlem</t>
  </si>
  <si>
    <t>Montáž podlahovin z PVC lepením standardním lepidlem z pásů</t>
  </si>
  <si>
    <t>https://podminky.urs.cz/item/CS_URS_2025_02/776221111</t>
  </si>
  <si>
    <t>28411126</t>
  </si>
  <si>
    <t>PVC vinyl antistatický tl 2mm, hm 3100g/m2, hořlavost Bfl-s1, smykové tření µ 0,6, třída zátěže 34/43, odpor krytiny ≤10^8</t>
  </si>
  <si>
    <t>63,22*1,08 "Přepočtené koeficientem množství</t>
  </si>
  <si>
    <t>776411112</t>
  </si>
  <si>
    <t>Montáž obvodových soklíků výšky do 100 mm</t>
  </si>
  <si>
    <t>Montáž soklíků lepením obvodových, výšky přes 80 do 100 mm</t>
  </si>
  <si>
    <t>https://podminky.urs.cz/item/CS_URS_2025_02/776411112</t>
  </si>
  <si>
    <t>"42" 35,24</t>
  </si>
  <si>
    <t>28411010</t>
  </si>
  <si>
    <t>lišta soklová PVC 20x100mm</t>
  </si>
  <si>
    <t>35,24*1,08 "Přepočtené koeficientem množství</t>
  </si>
  <si>
    <t>998776102</t>
  </si>
  <si>
    <t>Přesun hmot tonážní pro podlahy povlakové v objektech v přes 6 do 12 m</t>
  </si>
  <si>
    <t>Přesun hmot pro podlahy povlakové stanovený z hmotnosti přesunovaného materiálu vodorovná dopravní vzdálenost do 50 m v objektech výšky přes 6 do 12 m</t>
  </si>
  <si>
    <t>https://podminky.urs.cz/item/CS_URS_2025_02/998776102</t>
  </si>
  <si>
    <t>781</t>
  </si>
  <si>
    <t>Dokončovací práce - obklady</t>
  </si>
  <si>
    <t>781111011</t>
  </si>
  <si>
    <t>Ometení (oprášení) stěny při přípravě podkladu</t>
  </si>
  <si>
    <t>Příprava podkladu před provedením obkladu oprášení (ometení) stěny</t>
  </si>
  <si>
    <t>https://podminky.urs.cz/item/CS_URS_2025_02/781111011</t>
  </si>
  <si>
    <t>"42" 1*1,5</t>
  </si>
  <si>
    <t>781121011</t>
  </si>
  <si>
    <t>Nátěr penetrační na stěnu</t>
  </si>
  <si>
    <t>Příprava podkladu před provedením obkladu nátěr penetrační na stěnu</t>
  </si>
  <si>
    <t>https://podminky.urs.cz/item/CS_URS_2025_02/781121011</t>
  </si>
  <si>
    <t>781131112</t>
  </si>
  <si>
    <t>Izolace pod obklad nátěrem nebo stěrkou ve dvou vrstvách</t>
  </si>
  <si>
    <t>Izolace stěny pod obklad izolace nátěrem nebo stěrkou ve dvou vrstvách</t>
  </si>
  <si>
    <t>https://podminky.urs.cz/item/CS_URS_2025_02/781131112</t>
  </si>
  <si>
    <t>781474117</t>
  </si>
  <si>
    <t>Montáž obkladů vnitřních keramických hladkých přes 35 do 45 ks/m2 lepených flexibilním lepidlem</t>
  </si>
  <si>
    <t>Montáž obkladů vnitřních stěn z dlaždic keramických lepených flexibilním lepidlem maloformátových hladkých přes 35 do 45 ks/m2</t>
  </si>
  <si>
    <t>https://podminky.urs.cz/item/CS_URS_2025_02/781474117</t>
  </si>
  <si>
    <t>59761255</t>
  </si>
  <si>
    <t>obklad keramický hladký přes 35 do 45ks/m2</t>
  </si>
  <si>
    <t>1,5*1,08 "Přepočtené koeficientem množství</t>
  </si>
  <si>
    <t>781477111</t>
  </si>
  <si>
    <t>Příplatek k montáži obkladů vnitřních keramických hladkých za plochu do 10 m2</t>
  </si>
  <si>
    <t>74</t>
  </si>
  <si>
    <t>Montáž obkladů vnitřních stěn z dlaždic keramických Příplatek k cenám za plochu do 10 m2 jednotlivě</t>
  </si>
  <si>
    <t>https://podminky.urs.cz/item/CS_URS_2023_02/781477111</t>
  </si>
  <si>
    <t>781477114</t>
  </si>
  <si>
    <t>Příplatek k montáži obkladů vnitřních keramických hladkých za spárování tmelem dvousložkovým</t>
  </si>
  <si>
    <t>76</t>
  </si>
  <si>
    <t>Montáž obkladů vnitřních stěn z dlaždic keramických Příplatek k cenám za dvousložkový spárovací tmel</t>
  </si>
  <si>
    <t>https://podminky.urs.cz/item/CS_URS_2023_02/781477114</t>
  </si>
  <si>
    <t>998781102</t>
  </si>
  <si>
    <t>Přesun hmot tonážní pro obklady keramické v objektech v přes 6 do 12 m</t>
  </si>
  <si>
    <t>78</t>
  </si>
  <si>
    <t>Přesun hmot pro obklady keramické stanovený z hmotnosti přesunovaného materiálu vodorovná dopravní vzdálenost do 50 m v objektech výšky přes 6 do 12 m</t>
  </si>
  <si>
    <t>https://podminky.urs.cz/item/CS_URS_2025_02/998781102</t>
  </si>
  <si>
    <t>783301311</t>
  </si>
  <si>
    <t>Odmaštění zámečnických konstrukcí vodou ředitelným odmašťovačem</t>
  </si>
  <si>
    <t>80</t>
  </si>
  <si>
    <t>Příprava podkladu zámečnických konstrukcí před provedením nátěru odmaštění odmašťovačem vodou ředitelným</t>
  </si>
  <si>
    <t>https://podminky.urs.cz/item/CS_URS_2025_02/783301311</t>
  </si>
  <si>
    <t>"42" 1*4,8*0,2</t>
  </si>
  <si>
    <t>783324101</t>
  </si>
  <si>
    <t>Základní jednonásobný akrylátový nátěr zámečnických konstrukcí</t>
  </si>
  <si>
    <t>82</t>
  </si>
  <si>
    <t>Základní nátěr zámečnických konstrukcí jednonásobný akrylátový</t>
  </si>
  <si>
    <t>https://podminky.urs.cz/item/CS_URS_2025_02/783324101</t>
  </si>
  <si>
    <t>783327101</t>
  </si>
  <si>
    <t>Krycí jednonásobný akrylátový nátěr zámečnických konstrukcí</t>
  </si>
  <si>
    <t>84</t>
  </si>
  <si>
    <t>Krycí nátěr (email) zámečnických konstrukcí jednonásobný akrylátový</t>
  </si>
  <si>
    <t>https://podminky.urs.cz/item/CS_URS_2025_02/783327101</t>
  </si>
  <si>
    <t>783601305</t>
  </si>
  <si>
    <t>Odmaštění žebrových trub vodou ředitelným odmašťovačem před provedením nátěru</t>
  </si>
  <si>
    <t>Příprava podkladu otopných těles před provedením nátěrů žebrových trub odmaštěním vodou ředitelným</t>
  </si>
  <si>
    <t>https://podminky.urs.cz/item/CS_URS_2025_02/783601305</t>
  </si>
  <si>
    <t>"42" (2,4*0,7*2)*2</t>
  </si>
  <si>
    <t>783624101</t>
  </si>
  <si>
    <t>Základní jednonásobný akrylátový nátěr žebrových trub</t>
  </si>
  <si>
    <t>88</t>
  </si>
  <si>
    <t>Základní nátěr otopných těles jednonásobný žebrových trub akrylátový</t>
  </si>
  <si>
    <t>https://podminky.urs.cz/item/CS_URS_2025_02/783624101</t>
  </si>
  <si>
    <t>783627101</t>
  </si>
  <si>
    <t>Krycí jednonásobný akrylátový nátěr žebrových trub</t>
  </si>
  <si>
    <t>Krycí nátěr (email) otopných těles žebrových trub jednonásobný akrylátový</t>
  </si>
  <si>
    <t>https://podminky.urs.cz/item/CS_URS_2025_02/783627101</t>
  </si>
  <si>
    <t>784</t>
  </si>
  <si>
    <t>Dokončovací práce - malby a tapety</t>
  </si>
  <si>
    <t>784111001</t>
  </si>
  <si>
    <t>Oprášení (ometení ) podkladu v místnostech v do 3,80 m</t>
  </si>
  <si>
    <t>Oprášení (ometení) podkladu v místnostech výšky do 3,80 m</t>
  </si>
  <si>
    <t>https://podminky.urs.cz/item/CS_URS_2025_02/784111001</t>
  </si>
  <si>
    <t>11,48+159,398</t>
  </si>
  <si>
    <t>784181101</t>
  </si>
  <si>
    <t>Základní akrylátová jednonásobná bezbarvá penetrace podkladu v místnostech v do 3,80 m</t>
  </si>
  <si>
    <t>Penetrace podkladu jednonásobná základní akrylátová bezbarvá v místnostech výšky do 3,80 m</t>
  </si>
  <si>
    <t>https://podminky.urs.cz/item/CS_URS_2025_02/784181101</t>
  </si>
  <si>
    <t>784211101</t>
  </si>
  <si>
    <t>Dvojnásobné bílé malby ze směsí za mokra výborně oděruvzdorných v místnostech v do 3,80 m</t>
  </si>
  <si>
    <t>Malby z malířských směsí oděruvzdorných za mokra dvojnásobné, bílé za mokra oděruvzdorné výborně v místnostech výšky do 3,80 m</t>
  </si>
  <si>
    <t>https://podminky.urs.cz/item/CS_URS_2025_02/784211101</t>
  </si>
  <si>
    <t>170,878-38,61</t>
  </si>
  <si>
    <t>784660101</t>
  </si>
  <si>
    <t>Linkrustace s vrchním nátěrem latexovým v místnosti v do 3,80 m</t>
  </si>
  <si>
    <t>Linkrustace s vrchním nátěrem latexovým v místnostech výšky do 3,80 m</t>
  </si>
  <si>
    <t>https://podminky.urs.cz/item/CS_URS_2025_02/784660101</t>
  </si>
  <si>
    <t>"42" 1,5*7,2*2-1,5*1,0+1,5*9-1,5*0,8+1,5*0,5*3+1,5*0,41*4+1,5*0,25*4</t>
  </si>
  <si>
    <t>3 - ZTI</t>
  </si>
  <si>
    <t>721 - Zdravotechnika - vnitřní kanalizace</t>
  </si>
  <si>
    <t xml:space="preserve">    721.P - Potrubí včetně tvarovek a montáže</t>
  </si>
  <si>
    <t>722 - Zdravotechnika - vnitřní vodovod</t>
  </si>
  <si>
    <t xml:space="preserve">    722.P - Potrubí včetně tvarovek a montáže</t>
  </si>
  <si>
    <t xml:space="preserve">    722.A - Vodovod armatury</t>
  </si>
  <si>
    <t>725 - Zdravotechnika - zařizovací předměty</t>
  </si>
  <si>
    <t xml:space="preserve">    U - Umyvadlo</t>
  </si>
  <si>
    <t>721</t>
  </si>
  <si>
    <t>Zdravotechnika - vnitřní kanalizace</t>
  </si>
  <si>
    <t>721.P</t>
  </si>
  <si>
    <t>Potrubí včetně tvarovek a montáže</t>
  </si>
  <si>
    <t>721174043</t>
  </si>
  <si>
    <t>Potrubí kanalizační z PP připojovací DN 50</t>
  </si>
  <si>
    <t>Potrubí z trub polypropylenových připojovací DN 50</t>
  </si>
  <si>
    <t>https://podminky.urs.cz/item/CS_URS_2025_02/721174043</t>
  </si>
  <si>
    <t>721194105</t>
  </si>
  <si>
    <t>Vyvedení a upevnění odpadních výpustek DN 50</t>
  </si>
  <si>
    <t>Vyměření přípojek na potrubí vyvedení a upevnění odpadních výpustek DN 50</t>
  </si>
  <si>
    <t>https://podminky.urs.cz/item/CS_URS_2025_02/721194105</t>
  </si>
  <si>
    <t>722</t>
  </si>
  <si>
    <t>Zdravotechnika - vnitřní vodovod</t>
  </si>
  <si>
    <t>722.P</t>
  </si>
  <si>
    <t>722174002</t>
  </si>
  <si>
    <t>Potrubí vodovodní plastové PPR svar polyfúze PN 16 D 20x2,8 mm</t>
  </si>
  <si>
    <t>Potrubí z plastových trubek z polypropylenu PPR svařovaných polyfúzně PN 16 (SDR 7,4) D 20 x 2,8</t>
  </si>
  <si>
    <t>https://podminky.urs.cz/item/CS_URS_2025_02/722174002</t>
  </si>
  <si>
    <t>722174022</t>
  </si>
  <si>
    <t>Potrubí vodovodní plastové PPR svar polyfúze PN 20 D 20x3,4 mm</t>
  </si>
  <si>
    <t>Potrubí z plastových trubek z polypropylenu PPR svařovaných polyfúzně PN 20 (SDR 6) D 20 x 3,4</t>
  </si>
  <si>
    <t>https://podminky.urs.cz/item/CS_URS_2025_02/722174022</t>
  </si>
  <si>
    <t>722.A</t>
  </si>
  <si>
    <t>Vodovod armatury</t>
  </si>
  <si>
    <t>725819401</t>
  </si>
  <si>
    <t>Montáž ventilů rohových G 1/2" s připojovací trubičkou</t>
  </si>
  <si>
    <t>soubor</t>
  </si>
  <si>
    <t>Ventily montáž ventilů ostatních typů rohových s připojovací trubičkou G 1/2"</t>
  </si>
  <si>
    <t>https://podminky.urs.cz/item/CS_URS_2025_02/725819401</t>
  </si>
  <si>
    <t>55141002</t>
  </si>
  <si>
    <t>ventil kulový rohový s filtrem 1/2"x3/8" s celokovovým kulatým designem</t>
  </si>
  <si>
    <t>725</t>
  </si>
  <si>
    <t>Zdravotechnika - zařizovací předměty</t>
  </si>
  <si>
    <t>U</t>
  </si>
  <si>
    <t>Umyvadlo</t>
  </si>
  <si>
    <t>725219102</t>
  </si>
  <si>
    <t>Montáž umyvadla připevněného na šrouby do zdiva</t>
  </si>
  <si>
    <t>Umyvadla montáž umyvadel ostatních typů na šrouby</t>
  </si>
  <si>
    <t>https://podminky.urs.cz/item/CS_URS_2025_02/725219102</t>
  </si>
  <si>
    <t>64211046R</t>
  </si>
  <si>
    <t>U1 - umyvadlo keramické závěsné bílé</t>
  </si>
  <si>
    <t>umyvadlo keramické závěsné bílé š 600mm</t>
  </si>
  <si>
    <t>725829131</t>
  </si>
  <si>
    <t>Montáž baterie umyvadlové stojánkové G 1/2" ostatní typ</t>
  </si>
  <si>
    <t>Baterie umyvadlové montáž ostatních typů stojánkových G 1/2"</t>
  </si>
  <si>
    <t>https://podminky.urs.cz/item/CS_URS_2025_02/725829131</t>
  </si>
  <si>
    <t>55145686</t>
  </si>
  <si>
    <t>baterie umyvadlová stojánková páková, 6l/min</t>
  </si>
  <si>
    <t>baterie umyvadlová stojánková páková</t>
  </si>
  <si>
    <t>725861102</t>
  </si>
  <si>
    <t>Zápachová uzávěrka pro umyvadla DN 40</t>
  </si>
  <si>
    <t>Zápachové uzávěrky zařizovacích předmětů pro umyvadla DN 40</t>
  </si>
  <si>
    <t>https://podminky.urs.cz/item/CS_URS_2025_02/725861102</t>
  </si>
  <si>
    <t>725210821</t>
  </si>
  <si>
    <t>Demontáž umyvadel bez výtokových armatur</t>
  </si>
  <si>
    <t>Demontáž umyvadel bez výtokových armatur umyvadel</t>
  </si>
  <si>
    <t>https://podminky.urs.cz/item/CS_URS_2025_02/725210821</t>
  </si>
  <si>
    <t>725810812</t>
  </si>
  <si>
    <t>Demontáž ventilů výtokových stojánkových</t>
  </si>
  <si>
    <t>Demontáž výtokových ventilů stojánkových</t>
  </si>
  <si>
    <t>https://podminky.urs.cz/item/CS_URS_2025_02/725810812</t>
  </si>
  <si>
    <t>725820802</t>
  </si>
  <si>
    <t>Demontáž baterie stojánkové do jednoho otvoru</t>
  </si>
  <si>
    <t>Demontáž baterií stojánkových do 1 otvoru</t>
  </si>
  <si>
    <t>https://podminky.urs.cz/item/CS_URS_2025_02/725820802</t>
  </si>
  <si>
    <t>725860811</t>
  </si>
  <si>
    <t>Demontáž uzávěrů zápachu jednoduchých</t>
  </si>
  <si>
    <t>Demontáž zápachových uzávěrek pro zařizovací předměty jednoduchých</t>
  </si>
  <si>
    <t>https://podminky.urs.cz/item/CS_URS_2025_02/725860811</t>
  </si>
  <si>
    <t>721290111</t>
  </si>
  <si>
    <t>Zkouška těsnosti potrubí kanalizace vodou DN do 125</t>
  </si>
  <si>
    <t>Zkouška těsnosti kanalizace v objektech vodou do DN 125</t>
  </si>
  <si>
    <t>https://podminky.urs.cz/item/CS_URS_2025_02/721290111</t>
  </si>
  <si>
    <t>722290226R</t>
  </si>
  <si>
    <t>Zkouška těsnosti vodovodního potrubí DN do 50</t>
  </si>
  <si>
    <t>Zkoušky, proplach a desinfekce vodovodního potrubí zkoušky těsnosti vodovodního potrubí do DN 50</t>
  </si>
  <si>
    <t>722290234</t>
  </si>
  <si>
    <t>Proplach a dezinfekce vodovodního potrubí DN do 80</t>
  </si>
  <si>
    <t>Zkoušky, proplach a desinfekce vodovodního potrubí proplach a desinfekce vodovodního potrubí do DN 80</t>
  </si>
  <si>
    <t>https://podminky.urs.cz/item/CS_URS_2025_02/722290234</t>
  </si>
  <si>
    <t>OST.K.01</t>
  </si>
  <si>
    <t>Spojovací a kotevní materiál kanalizace (díl 721)</t>
  </si>
  <si>
    <t>OST.V.01</t>
  </si>
  <si>
    <t>Spojovací a kotevní materiál vodovod (díl 722)</t>
  </si>
  <si>
    <t>OST01</t>
  </si>
  <si>
    <t>OSTK4</t>
  </si>
  <si>
    <t>Stavební přípomoce, režie, přesun hmot, prostupy, začíštění</t>
  </si>
  <si>
    <t>OSTK9</t>
  </si>
  <si>
    <t>Likvidace suti a stavebního materiálu</t>
  </si>
  <si>
    <t>5 - Stínění</t>
  </si>
  <si>
    <t xml:space="preserve">    786 - Dokončovací práce - čalounické úpravy</t>
  </si>
  <si>
    <t>786</t>
  </si>
  <si>
    <t>Dokončovací práce - čalounické úpravy</t>
  </si>
  <si>
    <t>786631160</t>
  </si>
  <si>
    <t>Montáž zatemňovacích rolet elektricky ovládaných</t>
  </si>
  <si>
    <t>https://podminky.urs.cz/item/CS_URS_2023_02/786631160</t>
  </si>
  <si>
    <t>3*2,8*2,4</t>
  </si>
  <si>
    <t>63128023</t>
  </si>
  <si>
    <t>roleta látková ovládaná motorem včetně příslušenství</t>
  </si>
  <si>
    <t>Poznámka k položce:_x000d_
Poznámka k položce: horní, vodící a spodní Al profil</t>
  </si>
  <si>
    <t>998786102</t>
  </si>
  <si>
    <t>Přesun hmot tonážní pro stínění a čalounické úpravy v objektech v přes 6 do 12 m</t>
  </si>
  <si>
    <t>Přesun hmot pro stínění a čalounické úpravy stanovený z hmotnosti přesunovaného materiálu vodorovná dopravní vzdálenost do 50 m v objektech výšky (hloubky) přes 6 do 12 m</t>
  </si>
  <si>
    <t>https://podminky.urs.cz/item/CS_URS_2025_02/998786102</t>
  </si>
  <si>
    <t>D1 - Svítidla vč. zdrojů, poplatků a příslušenství</t>
  </si>
  <si>
    <t>D2 - Ovládání osvětlení</t>
  </si>
  <si>
    <t>D3 - Zásuvky</t>
  </si>
  <si>
    <t>D5 - Rozváděče</t>
  </si>
  <si>
    <t>D8 - Ostatní montáže</t>
  </si>
  <si>
    <t>Svítidla vč. zdrojů, poplatků a příslušenství</t>
  </si>
  <si>
    <t>Pol18</t>
  </si>
  <si>
    <t>LED svítidlo vestavné 4x24W, 1750lm, Ra80 - montáž</t>
  </si>
  <si>
    <t>Pol19</t>
  </si>
  <si>
    <t>LED svítidlo vestavné 4x24W, 1750lm, Ra80 - dodávka</t>
  </si>
  <si>
    <t>Pol20</t>
  </si>
  <si>
    <t>LED svítidlo nouzové cca 7W, cca 153lm, 1hod - montáž</t>
  </si>
  <si>
    <t>Pol21</t>
  </si>
  <si>
    <t>LED svítidlo nouzové cca 7W, cca 153lm, 1hod - dodávka</t>
  </si>
  <si>
    <t>Pol22</t>
  </si>
  <si>
    <t>Ukončení vodič izolovaný do 2,5mm2 v rozváděči nebo na přístroji</t>
  </si>
  <si>
    <t>Pol23</t>
  </si>
  <si>
    <t>Vývod pro nástěnné svítidlo</t>
  </si>
  <si>
    <t>Pol24</t>
  </si>
  <si>
    <t>Vývod pro stropní svítidlo</t>
  </si>
  <si>
    <t>Pol25</t>
  </si>
  <si>
    <t>Kovové konstrukce pro instalaci svítidel</t>
  </si>
  <si>
    <t>Pol26</t>
  </si>
  <si>
    <t>Zákonný recyklační poplatek - svítidla</t>
  </si>
  <si>
    <t>Pol27</t>
  </si>
  <si>
    <t>Měření intenzity osvětlení</t>
  </si>
  <si>
    <t>D2</t>
  </si>
  <si>
    <t>Ovládání osvětlení</t>
  </si>
  <si>
    <t>Pol28</t>
  </si>
  <si>
    <t>Spínač jednopólový 10A včetně rámečku - montáž</t>
  </si>
  <si>
    <t>Pol29</t>
  </si>
  <si>
    <t>Spínač jednopólový 10A včetně rámečku - dodávka</t>
  </si>
  <si>
    <t>D3</t>
  </si>
  <si>
    <t>Zásuvky</t>
  </si>
  <si>
    <t>Pol32</t>
  </si>
  <si>
    <t>Zásuvka dvojnásobná 230V 16A s přepěťovou ochranou,clonkami a včetně příslušenství - montáž</t>
  </si>
  <si>
    <t>Pol33</t>
  </si>
  <si>
    <t>Zásuvka dvojnásobná 230V 16A s přepěťovou ochranou,clonkami a včetně příslušenství - dodávka</t>
  </si>
  <si>
    <t>Poznámka k položce:_x000d_
Poznámka k položce: Zásuvka jednonásobná 230V 16A včetně příslušenství - montáž Zásuvka jednonásobná 230V 16A včetně příslušenství - dodávka</t>
  </si>
  <si>
    <t>Pol36</t>
  </si>
  <si>
    <t>Zásuvka dvojnásobná 230V 16A včetně příslušenství - montáž</t>
  </si>
  <si>
    <t>Pol37</t>
  </si>
  <si>
    <t>Zásuvka dvojnásobná 230V 16A včetně příslušenství - dodávka</t>
  </si>
  <si>
    <t>Poznámka k položce:_x000d_
Poznámka k položce: Zdířka do panelu 4mm červená - montáž Zdířka do panelu 4mm červená - dodávka Zdířka do panelu 4mm černá - montáž Zdířka do panelu 4mm černá - dodávka Zásuvka jednonásobná 230V 16A s přepěťovou ochranou do parapetního kanálu 45x45mm - montáž Zásuvka jednonásobná 230V 16A s přepěťovou ochranou do parapetního kanálu 45x45mm - dodávka</t>
  </si>
  <si>
    <t>Pol131</t>
  </si>
  <si>
    <t>Zásuvka dvojnásobná 230V 16A vč. lištové krabice - montáž</t>
  </si>
  <si>
    <t>Pol132</t>
  </si>
  <si>
    <t>Zásuvka dvojnásobná 230V 16A vč. lištové krabice - dodávka</t>
  </si>
  <si>
    <t>Pol84</t>
  </si>
  <si>
    <t>Instalační krabice KP64/5 - montáž</t>
  </si>
  <si>
    <t>Pol85</t>
  </si>
  <si>
    <t>Instalační krabice KP64/5 - dodávka</t>
  </si>
  <si>
    <t>Pol86</t>
  </si>
  <si>
    <t>Instalační krabice KO125 s víčkem - montáž</t>
  </si>
  <si>
    <t>Pol87</t>
  </si>
  <si>
    <t>Instalační krabice KO125 s víčkem - dodávka</t>
  </si>
  <si>
    <t>Pol88</t>
  </si>
  <si>
    <t>Krabice podlahová KUP80FB univerzální 332x250x80-95mm + rám - montáž</t>
  </si>
  <si>
    <t>Pol89</t>
  </si>
  <si>
    <t>Krabice podlahová KUP80FB univerzální 332x250x80-95mm + rám - dodávka</t>
  </si>
  <si>
    <t>Poznámka k položce:_x000d_
Poznámka k položce: Krabice podlahová 12 modulů + rám - montáž Krabice podlahová 12 modulů + rám - dodávka Krabice podlahová 18 modulů + rám - montáž Krabice podlahová 18 modulů + rám - dodávka</t>
  </si>
  <si>
    <t>Pol42</t>
  </si>
  <si>
    <t>Instalační krabice - montáž</t>
  </si>
  <si>
    <t>Pol43</t>
  </si>
  <si>
    <t>Instalační krabice - dodávka</t>
  </si>
  <si>
    <t>Pol44</t>
  </si>
  <si>
    <t>Zapojení pohonu žaluzie</t>
  </si>
  <si>
    <t>Poznámka k položce:_x000d_
Poznámka k položce: Vývod pro zdroj 12V Vývod pro zámek žákovských lavic</t>
  </si>
  <si>
    <t>Pol92</t>
  </si>
  <si>
    <t>Vývod pro kabel zemnění</t>
  </si>
  <si>
    <t>Poznámka k položce:_x000d_
Poznámka k položce: Vývod pro klimatizaci</t>
  </si>
  <si>
    <t>Pol46</t>
  </si>
  <si>
    <t>Ukončení vývodu 230V</t>
  </si>
  <si>
    <t>Pol48</t>
  </si>
  <si>
    <t>Ukončení vývodu 400V</t>
  </si>
  <si>
    <t>Poznámka k položce:_x000d_
Poznámka k položce: Zemní a výkopové práce včetně zpětných terenních úprav a pískového lože</t>
  </si>
  <si>
    <t>Pol137</t>
  </si>
  <si>
    <t>Sada pro uzemnění antistatické podlahy a zkušební bod - montáž</t>
  </si>
  <si>
    <t>Pol138</t>
  </si>
  <si>
    <t>Sada pro uzemnění antistatické podlahy a zkušební bod - dodávka</t>
  </si>
  <si>
    <t>D5</t>
  </si>
  <si>
    <t>Rozváděče</t>
  </si>
  <si>
    <t>Pol133</t>
  </si>
  <si>
    <t>Rozvaděč dle výkresové dokumentace - Typové zapojení 4 - zapojení</t>
  </si>
  <si>
    <t>Pol134</t>
  </si>
  <si>
    <t>Rozvaděč dle výkresové dokumentace - Typové zapojení 4 - dodávka</t>
  </si>
  <si>
    <t>Pol135</t>
  </si>
  <si>
    <t>Vývod pro rozvaděč - typ. zapojení č.4 ve stávajícím rozvaděči elektro - montáž</t>
  </si>
  <si>
    <t>Pol136</t>
  </si>
  <si>
    <t>Vývod pro rozvaděč - typ. zapojení č.4 ve stávajícím rozvaděči elektro - dodávka</t>
  </si>
  <si>
    <t>Poznámka k položce:_x000d_
Poznámka k položce: Rozvaděč dle výkresové dokumentace - Typové zapojení 5 - zapojení Rozvaděč dle výkresové dokumentace - Typové zapojení 5 - dodávka Vývod pro rozvaděč - typ. zapojení č.5 ve stávajícím rozvaděči elektro - montáž Vývod pro rozvaděč - typ. zapojení č.5 ve stávajícím rozvaděči elektro - dodávka</t>
  </si>
  <si>
    <t>Pol57</t>
  </si>
  <si>
    <t>Vodič pospojování CY/zelenožl./ 6, montáž</t>
  </si>
  <si>
    <t>Pol58</t>
  </si>
  <si>
    <t>Vodič pospojování CY/zelenožl./ 6, dodávka</t>
  </si>
  <si>
    <t>Pol59</t>
  </si>
  <si>
    <t>Silový kabel CYKY 3x1,5, montáž</t>
  </si>
  <si>
    <t>Pol60</t>
  </si>
  <si>
    <t>Silový kabel CYKY 3x1,5, dodávka</t>
  </si>
  <si>
    <t>Poznámka k položce:_x000d_
Poznámka k položce: Silový kabel CYKY 5x10, montáž Silový kabel CYKY 5x10, dodávka Silový kabel CYKY 5x6, montáž Silový kabel CYKY 5x6, dodávka</t>
  </si>
  <si>
    <t>Pol127</t>
  </si>
  <si>
    <t>Silový kabel CYKY 5x16, montáž</t>
  </si>
  <si>
    <t>Pol128</t>
  </si>
  <si>
    <t>Silový kabel CYKY 5x16, dodávka</t>
  </si>
  <si>
    <t>Poznámka k položce:_x000d_
Poznámka k položce: Kabel JYTY 2x1, montáž Kabel JYTY 2x1, dodávka</t>
  </si>
  <si>
    <t>Pol63</t>
  </si>
  <si>
    <t>Trubka plastová ohebná, průměr 20mm, vč. spojek, kolen, příchytů a příslušenství, montáž</t>
  </si>
  <si>
    <t>Pol64</t>
  </si>
  <si>
    <t>Trubka plastová ohebná, průměr 20mm, vč. spojek, kolen, příchytů a příslušenství, dodávka</t>
  </si>
  <si>
    <t>Pol65</t>
  </si>
  <si>
    <t>Trubka plastová ohebná, průměr 32mm, vč. spojek, kolen, příchytů a příslušenství, montáž</t>
  </si>
  <si>
    <t>Pol66</t>
  </si>
  <si>
    <t>Trubka plastová ohebná, průměr 32mm, vč. spojek, kolen, příchytů a příslušenství, dodávka</t>
  </si>
  <si>
    <t>Poznámka k položce:_x000d_
Poznámka k položce: Trubka plastová ohebná kopoflex, průměr 50mm, montáž Trubka plastová ohebná kopoflex, průměr 50mm, dodávka Výstražná červená fólie, montáž Výstražná červená fólie, dodávka</t>
  </si>
  <si>
    <t>Pol67</t>
  </si>
  <si>
    <t>Lišta vkládací 40x40, montáž</t>
  </si>
  <si>
    <t>Pol68</t>
  </si>
  <si>
    <t>Lišta vkládací 40x40, dodávka</t>
  </si>
  <si>
    <t>Pol101</t>
  </si>
  <si>
    <t>Kanál podlahový PUK 38X150 S1 S - montáž</t>
  </si>
  <si>
    <t>Pol102</t>
  </si>
  <si>
    <t>Kanál podlahový PUK 38X150 S1 S - dodávka</t>
  </si>
  <si>
    <t>Poznámka k položce:_x000d_
Poznámka k položce: Parapetní kanál 90x45mm - montáž Parapetní kanál 90x45mm - dodávka</t>
  </si>
  <si>
    <t>Pol105</t>
  </si>
  <si>
    <t>Ostatní podružný materiál, montáž</t>
  </si>
  <si>
    <t>Pol106</t>
  </si>
  <si>
    <t>Ostatní podružný materiál, dodávka</t>
  </si>
  <si>
    <t>D8</t>
  </si>
  <si>
    <t>Ostatní montáže</t>
  </si>
  <si>
    <t>Pol71</t>
  </si>
  <si>
    <t>Demontáž stávající elektroinstalace</t>
  </si>
  <si>
    <t>Pol107</t>
  </si>
  <si>
    <t>Pol140</t>
  </si>
  <si>
    <t>Pol141</t>
  </si>
  <si>
    <t>Pol142</t>
  </si>
  <si>
    <t>Pol143</t>
  </si>
  <si>
    <t>Pol182</t>
  </si>
  <si>
    <t>SO-03 - učebna přírodních věd m.č.39</t>
  </si>
  <si>
    <t>učebna fyziky</t>
  </si>
  <si>
    <t>96,70</t>
  </si>
  <si>
    <t>"39" 39,93*3,21-(2,4*2,07*4)+84,61</t>
  </si>
  <si>
    <t>"39" (0,99+0,43)*1,4</t>
  </si>
  <si>
    <t>2,831*10 "Přepočtené koeficientem množství</t>
  </si>
  <si>
    <t>766411812</t>
  </si>
  <si>
    <t>Demontáž truhlářského obložení stěn z panelů plochy přes 1,5 m2</t>
  </si>
  <si>
    <t>Demontáž obložení stěn panely, plochy přes 1,5 m2</t>
  </si>
  <si>
    <t>https://podminky.urs.cz/item/CS_URS_2025_02/766411812</t>
  </si>
  <si>
    <t xml:space="preserve">"demontáž zástěn krytu otopných těles" </t>
  </si>
  <si>
    <t>"39" 2,0*4</t>
  </si>
  <si>
    <t>"39" 1</t>
  </si>
  <si>
    <t>"39" 84,61</t>
  </si>
  <si>
    <t>"39" 39,93</t>
  </si>
  <si>
    <t>"39" 2,0*1</t>
  </si>
  <si>
    <t>"39" 6,0*2</t>
  </si>
  <si>
    <t>"39" 6,2*1,4</t>
  </si>
  <si>
    <t>"39"84,61- 6,4*11,86</t>
  </si>
  <si>
    <t>odpočet obkladu</t>
  </si>
  <si>
    <t>"39" -(0,99+0,5)*1,5</t>
  </si>
  <si>
    <t>"39" 2,41*2,07+2,4*2,07*4+2,39*2,07+2,38*2,07</t>
  </si>
  <si>
    <t>"39" 0,35</t>
  </si>
  <si>
    <t>96,70*0,035*0,06</t>
  </si>
  <si>
    <t>"39" 6,4*11,86</t>
  </si>
  <si>
    <t>75,904*1,05 "Přepočtené koeficientem množství</t>
  </si>
  <si>
    <t>766660002</t>
  </si>
  <si>
    <t>Montáž dveřních křídel otvíravých jednokřídlových š přes 0,8 m do ocelové zárubně</t>
  </si>
  <si>
    <t>Montáž dveřních křídel dřevěných nebo plastových otevíravých do ocelové zárubně povrchově upravených jednokřídlových, šířky přes 800 mm</t>
  </si>
  <si>
    <t>https://podminky.urs.cz/item/CS_URS_2025_02/766660002</t>
  </si>
  <si>
    <t>61160053</t>
  </si>
  <si>
    <t>dveře jednokřídlé dřevěné, plné 900x1970mm - popis TZ</t>
  </si>
  <si>
    <t>"39" 1*0,90</t>
  </si>
  <si>
    <t>0,9*1,1 "Přepočtené koeficientem množství</t>
  </si>
  <si>
    <t>"39"84,61</t>
  </si>
  <si>
    <t>84,61*1,08 "Přepočtené koeficientem množství</t>
  </si>
  <si>
    <t>39,93*1,08 "Přepočtené koeficientem množství</t>
  </si>
  <si>
    <t>"39" (0,99+0,5)*1,5</t>
  </si>
  <si>
    <t>781131241</t>
  </si>
  <si>
    <t>Izolace pod obklad těsnícími pásy vnitřní kout</t>
  </si>
  <si>
    <t>Izolace stěny pod obklad izolace těsnícími izolačními pásy vnitřní kout</t>
  </si>
  <si>
    <t>https://podminky.urs.cz/item/CS_URS_2025_02/781131241</t>
  </si>
  <si>
    <t>"39"1</t>
  </si>
  <si>
    <t>2,235*1,08 "Přepočtené koeficientem množství</t>
  </si>
  <si>
    <t>https://podminky.urs.cz/item/CS_URS_2025_02/781477111</t>
  </si>
  <si>
    <t>https://podminky.urs.cz/item/CS_URS_2025_02/781477114</t>
  </si>
  <si>
    <t>"39" 1* 4,9*0,2</t>
  </si>
  <si>
    <t>"39" (2,4*0,7*4)*2</t>
  </si>
  <si>
    <t>8,706+190,678</t>
  </si>
  <si>
    <t>199,384-39,30</t>
  </si>
  <si>
    <t>"39" 1,5*11,86+1,5*2*7,18+1,5*0,5*3+1,5*0,15+1,5*0,35</t>
  </si>
  <si>
    <t>-1,5*0,8*2-1,5*1,74+0,25*1,5*2+0,41*1,5*2</t>
  </si>
  <si>
    <t>722173114</t>
  </si>
  <si>
    <t>Potrubí vodovodní plastové PE-Xa spoj násuvnou objímkou plastovou D 25x3,5 mm</t>
  </si>
  <si>
    <t>Potrubí z plastových trubek ze síťovaného polyethylenu (PE-Xa) spojované mechanicky násuvnou objímkou plastovou D 25/3,5</t>
  </si>
  <si>
    <t>https://podminky.urs.cz/item/CS_URS_2025_02/722173114</t>
  </si>
  <si>
    <t>751792008</t>
  </si>
  <si>
    <t>Montáž hadice pro odvod kondenzátu klimatizace</t>
  </si>
  <si>
    <t>Montáž ostatních zařízení pro odvod kondenzátu klimatizace hadice</t>
  </si>
  <si>
    <t>https://podminky.urs.cz/item/CS_URS_2023_02/751792008</t>
  </si>
  <si>
    <t>48481004</t>
  </si>
  <si>
    <t>hadice pro odvod kondenzátu</t>
  </si>
  <si>
    <t>K.CHL</t>
  </si>
  <si>
    <t>Zápachová uzávěrka pro odvod kondenzátu od jednotky chlazení</t>
  </si>
  <si>
    <t>OST.K.03</t>
  </si>
  <si>
    <t>Napojení na stávající rozvody kanalizace</t>
  </si>
  <si>
    <t>https://podminky.urs.cz/item/CS_URS_2025_02/786631160</t>
  </si>
  <si>
    <t>4*2,8*2,4</t>
  </si>
  <si>
    <t>Pol78</t>
  </si>
  <si>
    <t>Zdířka do panelu 4mm červená - montáž</t>
  </si>
  <si>
    <t>Pol79</t>
  </si>
  <si>
    <t>Zdířka do panelu 4mm červená - dodávka</t>
  </si>
  <si>
    <t>Pol80</t>
  </si>
  <si>
    <t>Zdířka do panelu 4mm černá - montáž</t>
  </si>
  <si>
    <t>Pol81</t>
  </si>
  <si>
    <t>Zdířka do panelu 4mm černá - dodávka</t>
  </si>
  <si>
    <t>Pol82</t>
  </si>
  <si>
    <t>Zásuvka jednonásobná 230V 16A s přepěťovou ochranou do parapetního kanálu 45x45mm - montáž</t>
  </si>
  <si>
    <t>Pol83</t>
  </si>
  <si>
    <t>Zásuvka jednonásobná 230V 16A s přepěťovou ochranou do parapetního kanálu 45x45mm - dodávka</t>
  </si>
  <si>
    <t>Poznámka k položce:_x000d_
Poznámka k položce: Zásuvka dvojnásobná 230V 16A vč. lištové krabice - montáž Zásuvka dvojnásobná 230V 16A vč. lištové krabice - dodávka</t>
  </si>
  <si>
    <t>Pol90</t>
  </si>
  <si>
    <t>Vývod pro zdroj 12V</t>
  </si>
  <si>
    <t>Pol91</t>
  </si>
  <si>
    <t>Vývod pro zámek žákovských lavic</t>
  </si>
  <si>
    <t>Pol45</t>
  </si>
  <si>
    <t>Vývod pro klimatizaci</t>
  </si>
  <si>
    <t>Pol93</t>
  </si>
  <si>
    <t>Rozvaděč dle výkresové dokumentace - Typové zapojení 5 - zapojení</t>
  </si>
  <si>
    <t>Pol94</t>
  </si>
  <si>
    <t>Rozvaděč dle výkresové dokumentace - Typové zapojení 5 - dodávka</t>
  </si>
  <si>
    <t>Pol95</t>
  </si>
  <si>
    <t>Vývod pro rozvaděč - typ. zapojení č.5 ve stávajícím rozvaděči elektro - montáž</t>
  </si>
  <si>
    <t>Pol96</t>
  </si>
  <si>
    <t>Vývod pro rozvaděč - typ. zapojení č.5 ve stávajícím rozvaděči elektro - dodávka</t>
  </si>
  <si>
    <t>Pol97</t>
  </si>
  <si>
    <t>Silový kabel CYKY 5x10, montáž</t>
  </si>
  <si>
    <t>Pol98</t>
  </si>
  <si>
    <t>Silový kabel CYKY 5x10, dodávka</t>
  </si>
  <si>
    <t>Poznámka k položce:_x000d_
Poznámka k položce: Silový kabel CYKY 5x6, montáž Silový kabel CYKY 5x6, dodávka Silový kabel CYKY 5x16, montáž Silový kabel CYKY 5x16, dodávka</t>
  </si>
  <si>
    <t>Pol99</t>
  </si>
  <si>
    <t>Kabel JYTY 2x1, montáž</t>
  </si>
  <si>
    <t>Pol100</t>
  </si>
  <si>
    <t>Kabel JYTY 2x1, dodávka</t>
  </si>
  <si>
    <t>Pol103</t>
  </si>
  <si>
    <t>Parapetní kanál 90x45mm - montáž</t>
  </si>
  <si>
    <t>Pol104</t>
  </si>
  <si>
    <t>Parapetní kanál 90x45mm - dodávka</t>
  </si>
  <si>
    <t>Pol77</t>
  </si>
  <si>
    <t>Pol180</t>
  </si>
  <si>
    <t>Pol181</t>
  </si>
  <si>
    <t>Pol108</t>
  </si>
  <si>
    <t>Pol109</t>
  </si>
  <si>
    <t>Pol110</t>
  </si>
  <si>
    <t>75</t>
  </si>
  <si>
    <t>Pol111</t>
  </si>
  <si>
    <t>Pol112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</si>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</sst>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86631160" TargetMode="External" /><Relationship Id="rId2" Type="http://schemas.openxmlformats.org/officeDocument/2006/relationships/hyperlink" Target="https://podminky.urs.cz/item/CS_URS_2025_02/998786102" TargetMode="External" /><Relationship Id="rId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74031142" TargetMode="External" /><Relationship Id="rId2" Type="http://schemas.openxmlformats.org/officeDocument/2006/relationships/hyperlink" Target="https://podminky.urs.cz/item/CS_URS_2025_02/974042542" TargetMode="External" /><Relationship Id="rId3" Type="http://schemas.openxmlformats.org/officeDocument/2006/relationships/hyperlink" Target="https://podminky.urs.cz/item/CS_URS_2025_02/978035127" TargetMode="External" /><Relationship Id="rId4" Type="http://schemas.openxmlformats.org/officeDocument/2006/relationships/hyperlink" Target="https://podminky.urs.cz/item/CS_URS_2025_02/978059541" TargetMode="External" /><Relationship Id="rId5" Type="http://schemas.openxmlformats.org/officeDocument/2006/relationships/hyperlink" Target="https://podminky.urs.cz/item/CS_URS_2025_02/997013211" TargetMode="External" /><Relationship Id="rId6" Type="http://schemas.openxmlformats.org/officeDocument/2006/relationships/hyperlink" Target="https://podminky.urs.cz/item/CS_URS_2025_02/997013501" TargetMode="External" /><Relationship Id="rId7" Type="http://schemas.openxmlformats.org/officeDocument/2006/relationships/hyperlink" Target="https://podminky.urs.cz/item/CS_URS_2025_02/997013509" TargetMode="External" /><Relationship Id="rId8" Type="http://schemas.openxmlformats.org/officeDocument/2006/relationships/hyperlink" Target="https://podminky.urs.cz/item/CS_URS_2025_02/997013631" TargetMode="External" /><Relationship Id="rId9" Type="http://schemas.openxmlformats.org/officeDocument/2006/relationships/hyperlink" Target="https://podminky.urs.cz/item/CS_URS_2025_02/766411812" TargetMode="External" /><Relationship Id="rId10" Type="http://schemas.openxmlformats.org/officeDocument/2006/relationships/hyperlink" Target="https://podminky.urs.cz/item/CS_URS_2025_02/766691914" TargetMode="External" /><Relationship Id="rId11" Type="http://schemas.openxmlformats.org/officeDocument/2006/relationships/hyperlink" Target="https://podminky.urs.cz/item/CS_URS_2025_02/776111116" TargetMode="External" /><Relationship Id="rId12" Type="http://schemas.openxmlformats.org/officeDocument/2006/relationships/hyperlink" Target="https://podminky.urs.cz/item/CS_URS_2025_02/776201811" TargetMode="External" /><Relationship Id="rId13" Type="http://schemas.openxmlformats.org/officeDocument/2006/relationships/hyperlink" Target="https://podminky.urs.cz/item/CS_URS_2025_02/776410811" TargetMode="External" /><Relationship Id="rId14" Type="http://schemas.openxmlformats.org/officeDocument/2006/relationships/hyperlink" Target="https://podminky.urs.cz/item/CS_URS_2025_02/783306801" TargetMode="External" /><Relationship Id="rId15" Type="http://schemas.openxmlformats.org/officeDocument/2006/relationships/hyperlink" Target="https://podminky.urs.cz/item/CS_URS_2025_02/783606801" TargetMode="External" /><Relationship Id="rId16" Type="http://schemas.openxmlformats.org/officeDocument/2006/relationships/hyperlink" Target="https://podminky.urs.cz/item/CS_URS_2025_02/783806811" TargetMode="External" /><Relationship Id="rId17" Type="http://schemas.openxmlformats.org/officeDocument/2006/relationships/hyperlink" Target="https://podminky.urs.cz/item/CS_URS_2023_02/094103000" TargetMode="External" /><Relationship Id="rId18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11131321" TargetMode="External" /><Relationship Id="rId2" Type="http://schemas.openxmlformats.org/officeDocument/2006/relationships/hyperlink" Target="https://podminky.urs.cz/item/CS_URS_2025_02/611325416" TargetMode="External" /><Relationship Id="rId3" Type="http://schemas.openxmlformats.org/officeDocument/2006/relationships/hyperlink" Target="https://podminky.urs.cz/item/CS_URS_2025_02/612131321" TargetMode="External" /><Relationship Id="rId4" Type="http://schemas.openxmlformats.org/officeDocument/2006/relationships/hyperlink" Target="https://podminky.urs.cz/item/CS_URS_2025_02/612325111" TargetMode="External" /><Relationship Id="rId5" Type="http://schemas.openxmlformats.org/officeDocument/2006/relationships/hyperlink" Target="https://podminky.urs.cz/item/CS_URS_2025_02/612325416" TargetMode="External" /><Relationship Id="rId6" Type="http://schemas.openxmlformats.org/officeDocument/2006/relationships/hyperlink" Target="https://podminky.urs.cz/item/CS_URS_2025_02/629991011" TargetMode="External" /><Relationship Id="rId7" Type="http://schemas.openxmlformats.org/officeDocument/2006/relationships/hyperlink" Target="https://podminky.urs.cz/item/CS_URS_2025_02/631311121" TargetMode="External" /><Relationship Id="rId8" Type="http://schemas.openxmlformats.org/officeDocument/2006/relationships/hyperlink" Target="https://podminky.urs.cz/item/CS_URS_2025_02/631312141" TargetMode="External" /><Relationship Id="rId9" Type="http://schemas.openxmlformats.org/officeDocument/2006/relationships/hyperlink" Target="https://podminky.urs.cz/item/CS_URS_2025_02/949101112" TargetMode="External" /><Relationship Id="rId10" Type="http://schemas.openxmlformats.org/officeDocument/2006/relationships/hyperlink" Target="https://podminky.urs.cz/item/CS_URS_2025_02/952901111" TargetMode="External" /><Relationship Id="rId11" Type="http://schemas.openxmlformats.org/officeDocument/2006/relationships/hyperlink" Target="https://podminky.urs.cz/item/CS_URS_2025_02/998011002" TargetMode="External" /><Relationship Id="rId12" Type="http://schemas.openxmlformats.org/officeDocument/2006/relationships/hyperlink" Target="https://podminky.urs.cz/item/CS_URS_2025_02/714121012" TargetMode="External" /><Relationship Id="rId13" Type="http://schemas.openxmlformats.org/officeDocument/2006/relationships/hyperlink" Target="https://podminky.urs.cz/item/CS_URS_2025_02/998714102" TargetMode="External" /><Relationship Id="rId14" Type="http://schemas.openxmlformats.org/officeDocument/2006/relationships/hyperlink" Target="https://podminky.urs.cz/item/CS_URS_2025_02/766660002" TargetMode="External" /><Relationship Id="rId15" Type="http://schemas.openxmlformats.org/officeDocument/2006/relationships/hyperlink" Target="https://podminky.urs.cz/item/CS_URS_2025_02/998766102" TargetMode="External" /><Relationship Id="rId16" Type="http://schemas.openxmlformats.org/officeDocument/2006/relationships/hyperlink" Target="https://podminky.urs.cz/item/CS_URS_2025_02/767649194" TargetMode="External" /><Relationship Id="rId17" Type="http://schemas.openxmlformats.org/officeDocument/2006/relationships/hyperlink" Target="https://podminky.urs.cz/item/CS_URS_2025_02/998767101" TargetMode="External" /><Relationship Id="rId18" Type="http://schemas.openxmlformats.org/officeDocument/2006/relationships/hyperlink" Target="https://podminky.urs.cz/item/CS_URS_2025_02/771161021" TargetMode="External" /><Relationship Id="rId19" Type="http://schemas.openxmlformats.org/officeDocument/2006/relationships/hyperlink" Target="https://podminky.urs.cz/item/CS_URS_2025_02/776111311" TargetMode="External" /><Relationship Id="rId20" Type="http://schemas.openxmlformats.org/officeDocument/2006/relationships/hyperlink" Target="https://podminky.urs.cz/item/CS_URS_2025_02/776141121" TargetMode="External" /><Relationship Id="rId21" Type="http://schemas.openxmlformats.org/officeDocument/2006/relationships/hyperlink" Target="https://podminky.urs.cz/item/CS_URS_2025_02/776221111" TargetMode="External" /><Relationship Id="rId22" Type="http://schemas.openxmlformats.org/officeDocument/2006/relationships/hyperlink" Target="https://podminky.urs.cz/item/CS_URS_2025_02/776411112" TargetMode="External" /><Relationship Id="rId23" Type="http://schemas.openxmlformats.org/officeDocument/2006/relationships/hyperlink" Target="https://podminky.urs.cz/item/CS_URS_2025_02/998776102" TargetMode="External" /><Relationship Id="rId24" Type="http://schemas.openxmlformats.org/officeDocument/2006/relationships/hyperlink" Target="https://podminky.urs.cz/item/CS_URS_2025_02/781111011" TargetMode="External" /><Relationship Id="rId25" Type="http://schemas.openxmlformats.org/officeDocument/2006/relationships/hyperlink" Target="https://podminky.urs.cz/item/CS_URS_2025_02/781121011" TargetMode="External" /><Relationship Id="rId26" Type="http://schemas.openxmlformats.org/officeDocument/2006/relationships/hyperlink" Target="https://podminky.urs.cz/item/CS_URS_2025_02/781131112" TargetMode="External" /><Relationship Id="rId27" Type="http://schemas.openxmlformats.org/officeDocument/2006/relationships/hyperlink" Target="https://podminky.urs.cz/item/CS_URS_2025_02/781131241" TargetMode="External" /><Relationship Id="rId28" Type="http://schemas.openxmlformats.org/officeDocument/2006/relationships/hyperlink" Target="https://podminky.urs.cz/item/CS_URS_2025_02/781474117" TargetMode="External" /><Relationship Id="rId29" Type="http://schemas.openxmlformats.org/officeDocument/2006/relationships/hyperlink" Target="https://podminky.urs.cz/item/CS_URS_2025_02/781477111" TargetMode="External" /><Relationship Id="rId30" Type="http://schemas.openxmlformats.org/officeDocument/2006/relationships/hyperlink" Target="https://podminky.urs.cz/item/CS_URS_2025_02/781477114" TargetMode="External" /><Relationship Id="rId31" Type="http://schemas.openxmlformats.org/officeDocument/2006/relationships/hyperlink" Target="https://podminky.urs.cz/item/CS_URS_2025_02/998781102" TargetMode="External" /><Relationship Id="rId32" Type="http://schemas.openxmlformats.org/officeDocument/2006/relationships/hyperlink" Target="https://podminky.urs.cz/item/CS_URS_2025_02/783301311" TargetMode="External" /><Relationship Id="rId33" Type="http://schemas.openxmlformats.org/officeDocument/2006/relationships/hyperlink" Target="https://podminky.urs.cz/item/CS_URS_2025_02/783324101" TargetMode="External" /><Relationship Id="rId34" Type="http://schemas.openxmlformats.org/officeDocument/2006/relationships/hyperlink" Target="https://podminky.urs.cz/item/CS_URS_2025_02/783327101" TargetMode="External" /><Relationship Id="rId35" Type="http://schemas.openxmlformats.org/officeDocument/2006/relationships/hyperlink" Target="https://podminky.urs.cz/item/CS_URS_2025_02/783601305" TargetMode="External" /><Relationship Id="rId36" Type="http://schemas.openxmlformats.org/officeDocument/2006/relationships/hyperlink" Target="https://podminky.urs.cz/item/CS_URS_2025_02/783624101" TargetMode="External" /><Relationship Id="rId37" Type="http://schemas.openxmlformats.org/officeDocument/2006/relationships/hyperlink" Target="https://podminky.urs.cz/item/CS_URS_2025_02/783627101" TargetMode="External" /><Relationship Id="rId38" Type="http://schemas.openxmlformats.org/officeDocument/2006/relationships/hyperlink" Target="https://podminky.urs.cz/item/CS_URS_2025_02/784111001" TargetMode="External" /><Relationship Id="rId39" Type="http://schemas.openxmlformats.org/officeDocument/2006/relationships/hyperlink" Target="https://podminky.urs.cz/item/CS_URS_2025_02/784181101" TargetMode="External" /><Relationship Id="rId40" Type="http://schemas.openxmlformats.org/officeDocument/2006/relationships/hyperlink" Target="https://podminky.urs.cz/item/CS_URS_2025_02/784211101" TargetMode="External" /><Relationship Id="rId41" Type="http://schemas.openxmlformats.org/officeDocument/2006/relationships/hyperlink" Target="https://podminky.urs.cz/item/CS_URS_2025_02/784660101" TargetMode="External" /><Relationship Id="rId42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21174043" TargetMode="External" /><Relationship Id="rId2" Type="http://schemas.openxmlformats.org/officeDocument/2006/relationships/hyperlink" Target="https://podminky.urs.cz/item/CS_URS_2025_02/721194105" TargetMode="External" /><Relationship Id="rId3" Type="http://schemas.openxmlformats.org/officeDocument/2006/relationships/hyperlink" Target="https://podminky.urs.cz/item/CS_URS_2025_02/722173114" TargetMode="External" /><Relationship Id="rId4" Type="http://schemas.openxmlformats.org/officeDocument/2006/relationships/hyperlink" Target="https://podminky.urs.cz/item/CS_URS_2023_02/751792008" TargetMode="External" /><Relationship Id="rId5" Type="http://schemas.openxmlformats.org/officeDocument/2006/relationships/hyperlink" Target="https://podminky.urs.cz/item/CS_URS_2025_02/722174002" TargetMode="External" /><Relationship Id="rId6" Type="http://schemas.openxmlformats.org/officeDocument/2006/relationships/hyperlink" Target="https://podminky.urs.cz/item/CS_URS_2025_02/722174022" TargetMode="External" /><Relationship Id="rId7" Type="http://schemas.openxmlformats.org/officeDocument/2006/relationships/hyperlink" Target="https://podminky.urs.cz/item/CS_URS_2025_02/725819401" TargetMode="External" /><Relationship Id="rId8" Type="http://schemas.openxmlformats.org/officeDocument/2006/relationships/hyperlink" Target="https://podminky.urs.cz/item/CS_URS_2025_02/725219102" TargetMode="External" /><Relationship Id="rId9" Type="http://schemas.openxmlformats.org/officeDocument/2006/relationships/hyperlink" Target="https://podminky.urs.cz/item/CS_URS_2025_02/725829131" TargetMode="External" /><Relationship Id="rId10" Type="http://schemas.openxmlformats.org/officeDocument/2006/relationships/hyperlink" Target="https://podminky.urs.cz/item/CS_URS_2025_02/725861102" TargetMode="External" /><Relationship Id="rId11" Type="http://schemas.openxmlformats.org/officeDocument/2006/relationships/hyperlink" Target="https://podminky.urs.cz/item/CS_URS_2025_02/725210821" TargetMode="External" /><Relationship Id="rId12" Type="http://schemas.openxmlformats.org/officeDocument/2006/relationships/hyperlink" Target="https://podminky.urs.cz/item/CS_URS_2025_02/725810812" TargetMode="External" /><Relationship Id="rId13" Type="http://schemas.openxmlformats.org/officeDocument/2006/relationships/hyperlink" Target="https://podminky.urs.cz/item/CS_URS_2025_02/725820802" TargetMode="External" /><Relationship Id="rId14" Type="http://schemas.openxmlformats.org/officeDocument/2006/relationships/hyperlink" Target="https://podminky.urs.cz/item/CS_URS_2025_02/725860811" TargetMode="External" /><Relationship Id="rId15" Type="http://schemas.openxmlformats.org/officeDocument/2006/relationships/hyperlink" Target="https://podminky.urs.cz/item/CS_URS_2025_02/721290111" TargetMode="External" /><Relationship Id="rId16" Type="http://schemas.openxmlformats.org/officeDocument/2006/relationships/hyperlink" Target="https://podminky.urs.cz/item/CS_URS_2025_02/722290234" TargetMode="External" /><Relationship Id="rId17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86631160" TargetMode="External" /><Relationship Id="rId2" Type="http://schemas.openxmlformats.org/officeDocument/2006/relationships/hyperlink" Target="https://podminky.urs.cz/item/CS_URS_2025_02/998786102" TargetMode="External" /><Relationship Id="rId3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53945262" TargetMode="External" /><Relationship Id="rId2" Type="http://schemas.openxmlformats.org/officeDocument/2006/relationships/hyperlink" Target="https://podminky.urs.cz/item/CS_URS_2025_02/998011002" TargetMode="External" /><Relationship Id="rId3" Type="http://schemas.openxmlformats.org/officeDocument/2006/relationships/hyperlink" Target="https://podminky.urs.cz/item/CS_URS_2025_02/712340832" TargetMode="External" /><Relationship Id="rId4" Type="http://schemas.openxmlformats.org/officeDocument/2006/relationships/hyperlink" Target="https://podminky.urs.cz/item/CS_URS_2025_02/712341559" TargetMode="External" /><Relationship Id="rId5" Type="http://schemas.openxmlformats.org/officeDocument/2006/relationships/hyperlink" Target="https://podminky.urs.cz/item/CS_URS_2025_02/712771001" TargetMode="External" /><Relationship Id="rId6" Type="http://schemas.openxmlformats.org/officeDocument/2006/relationships/hyperlink" Target="https://podminky.urs.cz/item/CS_URS_2025_02/998712102" TargetMode="External" /><Relationship Id="rId7" Type="http://schemas.openxmlformats.org/officeDocument/2006/relationships/hyperlink" Target="https://podminky.urs.cz/item/CS_URS_2025_02/713140823" TargetMode="External" /><Relationship Id="rId8" Type="http://schemas.openxmlformats.org/officeDocument/2006/relationships/hyperlink" Target="https://podminky.urs.cz/item/CS_URS_2025_02/713141111" TargetMode="External" /><Relationship Id="rId9" Type="http://schemas.openxmlformats.org/officeDocument/2006/relationships/hyperlink" Target="https://podminky.urs.cz/item/CS_URS_2025_02/998713102" TargetMode="External" /><Relationship Id="rId10" Type="http://schemas.openxmlformats.org/officeDocument/2006/relationships/hyperlink" Target="https://podminky.urs.cz/item/CS_URS_2025_02/767995112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51721121" TargetMode="External" /><Relationship Id="rId2" Type="http://schemas.openxmlformats.org/officeDocument/2006/relationships/hyperlink" Target="https://podminky.urs.cz/item/CS_URS_2025_02/751711133" TargetMode="External" /><Relationship Id="rId3" Type="http://schemas.openxmlformats.org/officeDocument/2006/relationships/hyperlink" Target="https://podminky.urs.cz/item/CS_URS_2025_02/751791111" TargetMode="External" /><Relationship Id="rId4" Type="http://schemas.openxmlformats.org/officeDocument/2006/relationships/hyperlink" Target="https://podminky.urs.cz/item/CS_URS_2025_02/751791112" TargetMode="External" /><Relationship Id="rId5" Type="http://schemas.openxmlformats.org/officeDocument/2006/relationships/hyperlink" Target="https://podminky.urs.cz/item/CS_URS_2025_02/751791113" TargetMode="External" /><Relationship Id="rId6" Type="http://schemas.openxmlformats.org/officeDocument/2006/relationships/hyperlink" Target="https://podminky.urs.cz/item/CS_URS_2025_02/751791114" TargetMode="External" /><Relationship Id="rId7" Type="http://schemas.openxmlformats.org/officeDocument/2006/relationships/hyperlink" Target="https://podminky.urs.cz/item/CS_URS_2025_02/751791115" TargetMode="External" /><Relationship Id="rId8" Type="http://schemas.openxmlformats.org/officeDocument/2006/relationships/hyperlink" Target="https://podminky.urs.cz/item/CS_URS_2025_02/751791116" TargetMode="External" /><Relationship Id="rId9" Type="http://schemas.openxmlformats.org/officeDocument/2006/relationships/hyperlink" Target="https://podminky.urs.cz/item/CS_URS_2025_02/751793001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254000" TargetMode="External" /><Relationship Id="rId2" Type="http://schemas.openxmlformats.org/officeDocument/2006/relationships/hyperlink" Target="https://podminky.urs.cz/item/CS_URS_2023_02/030001000" TargetMode="External" /><Relationship Id="rId3" Type="http://schemas.openxmlformats.org/officeDocument/2006/relationships/hyperlink" Target="https://podminky.urs.cz/item/CS_URS_2023_02/044002000" TargetMode="External" /><Relationship Id="rId4" Type="http://schemas.openxmlformats.org/officeDocument/2006/relationships/hyperlink" Target="https://podminky.urs.cz/item/CS_URS_2023_02/079002000" TargetMode="External" /><Relationship Id="rId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74031142" TargetMode="External" /><Relationship Id="rId2" Type="http://schemas.openxmlformats.org/officeDocument/2006/relationships/hyperlink" Target="https://podminky.urs.cz/item/CS_URS_2025_02/974042542" TargetMode="External" /><Relationship Id="rId3" Type="http://schemas.openxmlformats.org/officeDocument/2006/relationships/hyperlink" Target="https://podminky.urs.cz/item/CS_URS_2025_02/978035127" TargetMode="External" /><Relationship Id="rId4" Type="http://schemas.openxmlformats.org/officeDocument/2006/relationships/hyperlink" Target="https://podminky.urs.cz/item/CS_URS_2025_02/978059541" TargetMode="External" /><Relationship Id="rId5" Type="http://schemas.openxmlformats.org/officeDocument/2006/relationships/hyperlink" Target="https://podminky.urs.cz/item/CS_URS_2025_02/997013211" TargetMode="External" /><Relationship Id="rId6" Type="http://schemas.openxmlformats.org/officeDocument/2006/relationships/hyperlink" Target="https://podminky.urs.cz/item/CS_URS_2025_02/997013501" TargetMode="External" /><Relationship Id="rId7" Type="http://schemas.openxmlformats.org/officeDocument/2006/relationships/hyperlink" Target="https://podminky.urs.cz/item/CS_URS_2025_02/997013509" TargetMode="External" /><Relationship Id="rId8" Type="http://schemas.openxmlformats.org/officeDocument/2006/relationships/hyperlink" Target="https://podminky.urs.cz/item/CS_URS_2025_02/997013631" TargetMode="External" /><Relationship Id="rId9" Type="http://schemas.openxmlformats.org/officeDocument/2006/relationships/hyperlink" Target="https://podminky.urs.cz/item/CS_URS_2025_02/766691914" TargetMode="External" /><Relationship Id="rId10" Type="http://schemas.openxmlformats.org/officeDocument/2006/relationships/hyperlink" Target="https://podminky.urs.cz/item/CS_URS_2025_02/776111116" TargetMode="External" /><Relationship Id="rId11" Type="http://schemas.openxmlformats.org/officeDocument/2006/relationships/hyperlink" Target="https://podminky.urs.cz/item/CS_URS_2025_02/776201811" TargetMode="External" /><Relationship Id="rId12" Type="http://schemas.openxmlformats.org/officeDocument/2006/relationships/hyperlink" Target="https://podminky.urs.cz/item/CS_URS_2025_02/776410811" TargetMode="External" /><Relationship Id="rId13" Type="http://schemas.openxmlformats.org/officeDocument/2006/relationships/hyperlink" Target="https://podminky.urs.cz/item/CS_URS_2025_02/783306801" TargetMode="External" /><Relationship Id="rId14" Type="http://schemas.openxmlformats.org/officeDocument/2006/relationships/hyperlink" Target="https://podminky.urs.cz/item/CS_URS_2025_02/783606801" TargetMode="External" /><Relationship Id="rId15" Type="http://schemas.openxmlformats.org/officeDocument/2006/relationships/hyperlink" Target="https://podminky.urs.cz/item/CS_URS_2025_02/783806811" TargetMode="External" /><Relationship Id="rId16" Type="http://schemas.openxmlformats.org/officeDocument/2006/relationships/hyperlink" Target="https://podminky.urs.cz/item/CS_URS_2023_02/094103000" TargetMode="External" /><Relationship Id="rId1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11131321" TargetMode="External" /><Relationship Id="rId2" Type="http://schemas.openxmlformats.org/officeDocument/2006/relationships/hyperlink" Target="https://podminky.urs.cz/item/CS_URS_2025_02/611325416" TargetMode="External" /><Relationship Id="rId3" Type="http://schemas.openxmlformats.org/officeDocument/2006/relationships/hyperlink" Target="https://podminky.urs.cz/item/CS_URS_2025_02/612131321" TargetMode="External" /><Relationship Id="rId4" Type="http://schemas.openxmlformats.org/officeDocument/2006/relationships/hyperlink" Target="https://podminky.urs.cz/item/CS_URS_2025_02/612325111" TargetMode="External" /><Relationship Id="rId5" Type="http://schemas.openxmlformats.org/officeDocument/2006/relationships/hyperlink" Target="https://podminky.urs.cz/item/CS_URS_2025_02/612325416" TargetMode="External" /><Relationship Id="rId6" Type="http://schemas.openxmlformats.org/officeDocument/2006/relationships/hyperlink" Target="https://podminky.urs.cz/item/CS_URS_2025_02/629991011" TargetMode="External" /><Relationship Id="rId7" Type="http://schemas.openxmlformats.org/officeDocument/2006/relationships/hyperlink" Target="https://podminky.urs.cz/item/CS_URS_2025_02/631311121" TargetMode="External" /><Relationship Id="rId8" Type="http://schemas.openxmlformats.org/officeDocument/2006/relationships/hyperlink" Target="https://podminky.urs.cz/item/CS_URS_2025_02/631312141" TargetMode="External" /><Relationship Id="rId9" Type="http://schemas.openxmlformats.org/officeDocument/2006/relationships/hyperlink" Target="https://podminky.urs.cz/item/CS_URS_2025_02/949101112" TargetMode="External" /><Relationship Id="rId10" Type="http://schemas.openxmlformats.org/officeDocument/2006/relationships/hyperlink" Target="https://podminky.urs.cz/item/CS_URS_2025_02/952901111" TargetMode="External" /><Relationship Id="rId11" Type="http://schemas.openxmlformats.org/officeDocument/2006/relationships/hyperlink" Target="https://podminky.urs.cz/item/CS_URS_2025_02/998011002" TargetMode="External" /><Relationship Id="rId12" Type="http://schemas.openxmlformats.org/officeDocument/2006/relationships/hyperlink" Target="https://podminky.urs.cz/item/CS_URS_2025_02/714121012" TargetMode="External" /><Relationship Id="rId13" Type="http://schemas.openxmlformats.org/officeDocument/2006/relationships/hyperlink" Target="https://podminky.urs.cz/item/CS_URS_2025_02/714123001" TargetMode="External" /><Relationship Id="rId14" Type="http://schemas.openxmlformats.org/officeDocument/2006/relationships/hyperlink" Target="https://podminky.urs.cz/item/CS_URS_2025_02/998714102" TargetMode="External" /><Relationship Id="rId15" Type="http://schemas.openxmlformats.org/officeDocument/2006/relationships/hyperlink" Target="https://podminky.urs.cz/item/CS_URS_2025_02/766660001" TargetMode="External" /><Relationship Id="rId16" Type="http://schemas.openxmlformats.org/officeDocument/2006/relationships/hyperlink" Target="https://podminky.urs.cz/item/CS_URS_2025_02/998766102" TargetMode="External" /><Relationship Id="rId17" Type="http://schemas.openxmlformats.org/officeDocument/2006/relationships/hyperlink" Target="https://podminky.urs.cz/item/CS_URS_2025_02/767649194" TargetMode="External" /><Relationship Id="rId18" Type="http://schemas.openxmlformats.org/officeDocument/2006/relationships/hyperlink" Target="https://podminky.urs.cz/item/CS_URS_2025_02/998767101" TargetMode="External" /><Relationship Id="rId19" Type="http://schemas.openxmlformats.org/officeDocument/2006/relationships/hyperlink" Target="https://podminky.urs.cz/item/CS_URS_2025_02/771161021" TargetMode="External" /><Relationship Id="rId20" Type="http://schemas.openxmlformats.org/officeDocument/2006/relationships/hyperlink" Target="https://podminky.urs.cz/item/CS_URS_2025_02/776111311" TargetMode="External" /><Relationship Id="rId21" Type="http://schemas.openxmlformats.org/officeDocument/2006/relationships/hyperlink" Target="https://podminky.urs.cz/item/CS_URS_2025_02/776141121" TargetMode="External" /><Relationship Id="rId22" Type="http://schemas.openxmlformats.org/officeDocument/2006/relationships/hyperlink" Target="https://podminky.urs.cz/item/CS_URS_2025_02/776221111" TargetMode="External" /><Relationship Id="rId23" Type="http://schemas.openxmlformats.org/officeDocument/2006/relationships/hyperlink" Target="https://podminky.urs.cz/item/CS_URS_2025_02/776411112" TargetMode="External" /><Relationship Id="rId24" Type="http://schemas.openxmlformats.org/officeDocument/2006/relationships/hyperlink" Target="https://podminky.urs.cz/item/CS_URS_2025_02/998776102" TargetMode="External" /><Relationship Id="rId25" Type="http://schemas.openxmlformats.org/officeDocument/2006/relationships/hyperlink" Target="https://podminky.urs.cz/item/CS_URS_2025_02/781111011" TargetMode="External" /><Relationship Id="rId26" Type="http://schemas.openxmlformats.org/officeDocument/2006/relationships/hyperlink" Target="https://podminky.urs.cz/item/CS_URS_2025_02/781121011" TargetMode="External" /><Relationship Id="rId27" Type="http://schemas.openxmlformats.org/officeDocument/2006/relationships/hyperlink" Target="https://podminky.urs.cz/item/CS_URS_2025_02/781131112" TargetMode="External" /><Relationship Id="rId28" Type="http://schemas.openxmlformats.org/officeDocument/2006/relationships/hyperlink" Target="https://podminky.urs.cz/item/CS_URS_2025_02/781474117" TargetMode="External" /><Relationship Id="rId29" Type="http://schemas.openxmlformats.org/officeDocument/2006/relationships/hyperlink" Target="https://podminky.urs.cz/item/CS_URS_2023_02/781477111" TargetMode="External" /><Relationship Id="rId30" Type="http://schemas.openxmlformats.org/officeDocument/2006/relationships/hyperlink" Target="https://podminky.urs.cz/item/CS_URS_2023_02/781477114" TargetMode="External" /><Relationship Id="rId31" Type="http://schemas.openxmlformats.org/officeDocument/2006/relationships/hyperlink" Target="https://podminky.urs.cz/item/CS_URS_2025_02/998781102" TargetMode="External" /><Relationship Id="rId32" Type="http://schemas.openxmlformats.org/officeDocument/2006/relationships/hyperlink" Target="https://podminky.urs.cz/item/CS_URS_2025_02/783301311" TargetMode="External" /><Relationship Id="rId33" Type="http://schemas.openxmlformats.org/officeDocument/2006/relationships/hyperlink" Target="https://podminky.urs.cz/item/CS_URS_2025_02/783324101" TargetMode="External" /><Relationship Id="rId34" Type="http://schemas.openxmlformats.org/officeDocument/2006/relationships/hyperlink" Target="https://podminky.urs.cz/item/CS_URS_2025_02/783327101" TargetMode="External" /><Relationship Id="rId35" Type="http://schemas.openxmlformats.org/officeDocument/2006/relationships/hyperlink" Target="https://podminky.urs.cz/item/CS_URS_2025_02/783601305" TargetMode="External" /><Relationship Id="rId36" Type="http://schemas.openxmlformats.org/officeDocument/2006/relationships/hyperlink" Target="https://podminky.urs.cz/item/CS_URS_2025_02/783624101" TargetMode="External" /><Relationship Id="rId37" Type="http://schemas.openxmlformats.org/officeDocument/2006/relationships/hyperlink" Target="https://podminky.urs.cz/item/CS_URS_2025_02/783627101" TargetMode="External" /><Relationship Id="rId38" Type="http://schemas.openxmlformats.org/officeDocument/2006/relationships/hyperlink" Target="https://podminky.urs.cz/item/CS_URS_2025_02/784111001" TargetMode="External" /><Relationship Id="rId39" Type="http://schemas.openxmlformats.org/officeDocument/2006/relationships/hyperlink" Target="https://podminky.urs.cz/item/CS_URS_2025_02/784181101" TargetMode="External" /><Relationship Id="rId40" Type="http://schemas.openxmlformats.org/officeDocument/2006/relationships/hyperlink" Target="https://podminky.urs.cz/item/CS_URS_2025_02/784211101" TargetMode="External" /><Relationship Id="rId41" Type="http://schemas.openxmlformats.org/officeDocument/2006/relationships/hyperlink" Target="https://podminky.urs.cz/item/CS_URS_2025_02/784660101" TargetMode="External" /><Relationship Id="rId4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21174043" TargetMode="External" /><Relationship Id="rId2" Type="http://schemas.openxmlformats.org/officeDocument/2006/relationships/hyperlink" Target="https://podminky.urs.cz/item/CS_URS_2025_02/721194105" TargetMode="External" /><Relationship Id="rId3" Type="http://schemas.openxmlformats.org/officeDocument/2006/relationships/hyperlink" Target="https://podminky.urs.cz/item/CS_URS_2025_02/722174002" TargetMode="External" /><Relationship Id="rId4" Type="http://schemas.openxmlformats.org/officeDocument/2006/relationships/hyperlink" Target="https://podminky.urs.cz/item/CS_URS_2025_02/722174022" TargetMode="External" /><Relationship Id="rId5" Type="http://schemas.openxmlformats.org/officeDocument/2006/relationships/hyperlink" Target="https://podminky.urs.cz/item/CS_URS_2025_02/725819401" TargetMode="External" /><Relationship Id="rId6" Type="http://schemas.openxmlformats.org/officeDocument/2006/relationships/hyperlink" Target="https://podminky.urs.cz/item/CS_URS_2025_02/725219102" TargetMode="External" /><Relationship Id="rId7" Type="http://schemas.openxmlformats.org/officeDocument/2006/relationships/hyperlink" Target="https://podminky.urs.cz/item/CS_URS_2025_02/725829131" TargetMode="External" /><Relationship Id="rId8" Type="http://schemas.openxmlformats.org/officeDocument/2006/relationships/hyperlink" Target="https://podminky.urs.cz/item/CS_URS_2025_02/725861102" TargetMode="External" /><Relationship Id="rId9" Type="http://schemas.openxmlformats.org/officeDocument/2006/relationships/hyperlink" Target="https://podminky.urs.cz/item/CS_URS_2025_02/725210821" TargetMode="External" /><Relationship Id="rId10" Type="http://schemas.openxmlformats.org/officeDocument/2006/relationships/hyperlink" Target="https://podminky.urs.cz/item/CS_URS_2025_02/725810812" TargetMode="External" /><Relationship Id="rId11" Type="http://schemas.openxmlformats.org/officeDocument/2006/relationships/hyperlink" Target="https://podminky.urs.cz/item/CS_URS_2025_02/725820802" TargetMode="External" /><Relationship Id="rId12" Type="http://schemas.openxmlformats.org/officeDocument/2006/relationships/hyperlink" Target="https://podminky.urs.cz/item/CS_URS_2025_02/725860811" TargetMode="External" /><Relationship Id="rId13" Type="http://schemas.openxmlformats.org/officeDocument/2006/relationships/hyperlink" Target="https://podminky.urs.cz/item/CS_URS_2025_02/721290111" TargetMode="External" /><Relationship Id="rId14" Type="http://schemas.openxmlformats.org/officeDocument/2006/relationships/hyperlink" Target="https://podminky.urs.cz/item/CS_URS_2025_02/722290234" TargetMode="External" /><Relationship Id="rId1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12012026_VZ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IROP výzva 37 (ZŠ Písečná)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ZŠ Písečná 5144, Chomutov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29. 1. 2026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Chomutov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Digitronic CZ s.r.o. Hradec Králové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ROUND(AG55+AG61+AG67,2)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ROUND(AS55+AS61+AS67,2)</f>
        <v>0</v>
      </c>
      <c r="AT54" s="108">
        <f>ROUND(SUM(AV54:AW54),2)</f>
        <v>0</v>
      </c>
      <c r="AU54" s="109">
        <f>ROUND(AU55+AU61+AU67,5)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ROUND(AZ55+AZ61+AZ67,2)</f>
        <v>0</v>
      </c>
      <c r="BA54" s="108">
        <f>ROUND(BA55+BA61+BA67,2)</f>
        <v>0</v>
      </c>
      <c r="BB54" s="108">
        <f>ROUND(BB55+BB61+BB67,2)</f>
        <v>0</v>
      </c>
      <c r="BC54" s="108">
        <f>ROUND(BC55+BC61+BC67,2)</f>
        <v>0</v>
      </c>
      <c r="BD54" s="110">
        <f>ROUND(BD55+BD61+BD67,2)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ROUND(SUM(AG56:AG60),2)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ROUND(SUM(AS56:AS60),2)</f>
        <v>0</v>
      </c>
      <c r="AT55" s="122">
        <f>ROUND(SUM(AV55:AW55),2)</f>
        <v>0</v>
      </c>
      <c r="AU55" s="123">
        <f>ROUND(SUM(AU56:AU60),5)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ROUND(SUM(AZ56:AZ60),2)</f>
        <v>0</v>
      </c>
      <c r="BA55" s="122">
        <f>ROUND(SUM(BA56:BA60),2)</f>
        <v>0</v>
      </c>
      <c r="BB55" s="122">
        <f>ROUND(SUM(BB56:BB60),2)</f>
        <v>0</v>
      </c>
      <c r="BC55" s="122">
        <f>ROUND(SUM(BC56:BC60),2)</f>
        <v>0</v>
      </c>
      <c r="BD55" s="124">
        <f>ROUND(SUM(BD56:BD60),2)</f>
        <v>0</v>
      </c>
      <c r="BE55" s="7"/>
      <c r="BS55" s="125" t="s">
        <v>73</v>
      </c>
      <c r="BT55" s="125" t="s">
        <v>81</v>
      </c>
      <c r="BU55" s="125" t="s">
        <v>75</v>
      </c>
      <c r="BV55" s="125" t="s">
        <v>76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4" customFormat="1" ht="16.5" customHeight="1">
      <c r="A56" s="126" t="s">
        <v>84</v>
      </c>
      <c r="B56" s="65"/>
      <c r="C56" s="127"/>
      <c r="D56" s="127"/>
      <c r="E56" s="128" t="s">
        <v>83</v>
      </c>
      <c r="F56" s="128"/>
      <c r="G56" s="128"/>
      <c r="H56" s="128"/>
      <c r="I56" s="128"/>
      <c r="J56" s="127"/>
      <c r="K56" s="128" t="s">
        <v>85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'2 - Stavební práce'!J32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86</v>
      </c>
      <c r="AR56" s="67"/>
      <c r="AS56" s="131">
        <v>0</v>
      </c>
      <c r="AT56" s="132">
        <f>ROUND(SUM(AV56:AW56),2)</f>
        <v>0</v>
      </c>
      <c r="AU56" s="133">
        <f>'2 - Stavební práce'!P92</f>
        <v>0</v>
      </c>
      <c r="AV56" s="132">
        <f>'2 - Stavební práce'!J35</f>
        <v>0</v>
      </c>
      <c r="AW56" s="132">
        <f>'2 - Stavební práce'!J36</f>
        <v>0</v>
      </c>
      <c r="AX56" s="132">
        <f>'2 - Stavební práce'!J37</f>
        <v>0</v>
      </c>
      <c r="AY56" s="132">
        <f>'2 - Stavební práce'!J38</f>
        <v>0</v>
      </c>
      <c r="AZ56" s="132">
        <f>'2 - Stavební práce'!F35</f>
        <v>0</v>
      </c>
      <c r="BA56" s="132">
        <f>'2 - Stavební práce'!F36</f>
        <v>0</v>
      </c>
      <c r="BB56" s="132">
        <f>'2 - Stavební práce'!F37</f>
        <v>0</v>
      </c>
      <c r="BC56" s="132">
        <f>'2 - Stavební práce'!F38</f>
        <v>0</v>
      </c>
      <c r="BD56" s="134">
        <f>'2 - Stavební práce'!F39</f>
        <v>0</v>
      </c>
      <c r="BE56" s="4"/>
      <c r="BT56" s="135" t="s">
        <v>83</v>
      </c>
      <c r="BV56" s="135" t="s">
        <v>76</v>
      </c>
      <c r="BW56" s="135" t="s">
        <v>87</v>
      </c>
      <c r="BX56" s="135" t="s">
        <v>82</v>
      </c>
      <c r="CL56" s="135" t="s">
        <v>19</v>
      </c>
    </row>
    <row r="57" s="4" customFormat="1" ht="16.5" customHeight="1">
      <c r="A57" s="126" t="s">
        <v>84</v>
      </c>
      <c r="B57" s="65"/>
      <c r="C57" s="127"/>
      <c r="D57" s="127"/>
      <c r="E57" s="128" t="s">
        <v>88</v>
      </c>
      <c r="F57" s="128"/>
      <c r="G57" s="128"/>
      <c r="H57" s="128"/>
      <c r="I57" s="128"/>
      <c r="J57" s="127"/>
      <c r="K57" s="128" t="s">
        <v>89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'4 - Chlazení'!J32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86</v>
      </c>
      <c r="AR57" s="67"/>
      <c r="AS57" s="131">
        <v>0</v>
      </c>
      <c r="AT57" s="132">
        <f>ROUND(SUM(AV57:AW57),2)</f>
        <v>0</v>
      </c>
      <c r="AU57" s="133">
        <f>'4 - Chlazení'!P87</f>
        <v>0</v>
      </c>
      <c r="AV57" s="132">
        <f>'4 - Chlazení'!J35</f>
        <v>0</v>
      </c>
      <c r="AW57" s="132">
        <f>'4 - Chlazení'!J36</f>
        <v>0</v>
      </c>
      <c r="AX57" s="132">
        <f>'4 - Chlazení'!J37</f>
        <v>0</v>
      </c>
      <c r="AY57" s="132">
        <f>'4 - Chlazení'!J38</f>
        <v>0</v>
      </c>
      <c r="AZ57" s="132">
        <f>'4 - Chlazení'!F35</f>
        <v>0</v>
      </c>
      <c r="BA57" s="132">
        <f>'4 - Chlazení'!F36</f>
        <v>0</v>
      </c>
      <c r="BB57" s="132">
        <f>'4 - Chlazení'!F37</f>
        <v>0</v>
      </c>
      <c r="BC57" s="132">
        <f>'4 - Chlazení'!F38</f>
        <v>0</v>
      </c>
      <c r="BD57" s="134">
        <f>'4 - Chlazení'!F39</f>
        <v>0</v>
      </c>
      <c r="BE57" s="4"/>
      <c r="BT57" s="135" t="s">
        <v>83</v>
      </c>
      <c r="BV57" s="135" t="s">
        <v>76</v>
      </c>
      <c r="BW57" s="135" t="s">
        <v>90</v>
      </c>
      <c r="BX57" s="135" t="s">
        <v>82</v>
      </c>
      <c r="CL57" s="135" t="s">
        <v>19</v>
      </c>
    </row>
    <row r="58" s="4" customFormat="1" ht="16.5" customHeight="1">
      <c r="A58" s="126" t="s">
        <v>84</v>
      </c>
      <c r="B58" s="65"/>
      <c r="C58" s="127"/>
      <c r="D58" s="127"/>
      <c r="E58" s="128" t="s">
        <v>91</v>
      </c>
      <c r="F58" s="128"/>
      <c r="G58" s="128"/>
      <c r="H58" s="128"/>
      <c r="I58" s="128"/>
      <c r="J58" s="127"/>
      <c r="K58" s="128" t="s">
        <v>92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'6 - Elektroinstalace'!J32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86</v>
      </c>
      <c r="AR58" s="67"/>
      <c r="AS58" s="131">
        <v>0</v>
      </c>
      <c r="AT58" s="132">
        <f>ROUND(SUM(AV58:AW58),2)</f>
        <v>0</v>
      </c>
      <c r="AU58" s="133">
        <f>'6 - Elektroinstalace'!P89</f>
        <v>0</v>
      </c>
      <c r="AV58" s="132">
        <f>'6 - Elektroinstalace'!J35</f>
        <v>0</v>
      </c>
      <c r="AW58" s="132">
        <f>'6 - Elektroinstalace'!J36</f>
        <v>0</v>
      </c>
      <c r="AX58" s="132">
        <f>'6 - Elektroinstalace'!J37</f>
        <v>0</v>
      </c>
      <c r="AY58" s="132">
        <f>'6 - Elektroinstalace'!J38</f>
        <v>0</v>
      </c>
      <c r="AZ58" s="132">
        <f>'6 - Elektroinstalace'!F35</f>
        <v>0</v>
      </c>
      <c r="BA58" s="132">
        <f>'6 - Elektroinstalace'!F36</f>
        <v>0</v>
      </c>
      <c r="BB58" s="132">
        <f>'6 - Elektroinstalace'!F37</f>
        <v>0</v>
      </c>
      <c r="BC58" s="132">
        <f>'6 - Elektroinstalace'!F38</f>
        <v>0</v>
      </c>
      <c r="BD58" s="134">
        <f>'6 - Elektroinstalace'!F39</f>
        <v>0</v>
      </c>
      <c r="BE58" s="4"/>
      <c r="BT58" s="135" t="s">
        <v>83</v>
      </c>
      <c r="BV58" s="135" t="s">
        <v>76</v>
      </c>
      <c r="BW58" s="135" t="s">
        <v>93</v>
      </c>
      <c r="BX58" s="135" t="s">
        <v>82</v>
      </c>
      <c r="CL58" s="135" t="s">
        <v>19</v>
      </c>
    </row>
    <row r="59" s="4" customFormat="1" ht="16.5" customHeight="1">
      <c r="A59" s="126" t="s">
        <v>84</v>
      </c>
      <c r="B59" s="65"/>
      <c r="C59" s="127"/>
      <c r="D59" s="127"/>
      <c r="E59" s="128" t="s">
        <v>94</v>
      </c>
      <c r="F59" s="128"/>
      <c r="G59" s="128"/>
      <c r="H59" s="128"/>
      <c r="I59" s="128"/>
      <c r="J59" s="127"/>
      <c r="K59" s="128" t="s">
        <v>95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'02 - Slaboproud'!J32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86</v>
      </c>
      <c r="AR59" s="67"/>
      <c r="AS59" s="131">
        <v>0</v>
      </c>
      <c r="AT59" s="132">
        <f>ROUND(SUM(AV59:AW59),2)</f>
        <v>0</v>
      </c>
      <c r="AU59" s="133">
        <f>'02 - Slaboproud'!P101</f>
        <v>0</v>
      </c>
      <c r="AV59" s="132">
        <f>'02 - Slaboproud'!J35</f>
        <v>0</v>
      </c>
      <c r="AW59" s="132">
        <f>'02 - Slaboproud'!J36</f>
        <v>0</v>
      </c>
      <c r="AX59" s="132">
        <f>'02 - Slaboproud'!J37</f>
        <v>0</v>
      </c>
      <c r="AY59" s="132">
        <f>'02 - Slaboproud'!J38</f>
        <v>0</v>
      </c>
      <c r="AZ59" s="132">
        <f>'02 - Slaboproud'!F35</f>
        <v>0</v>
      </c>
      <c r="BA59" s="132">
        <f>'02 - Slaboproud'!F36</f>
        <v>0</v>
      </c>
      <c r="BB59" s="132">
        <f>'02 - Slaboproud'!F37</f>
        <v>0</v>
      </c>
      <c r="BC59" s="132">
        <f>'02 - Slaboproud'!F38</f>
        <v>0</v>
      </c>
      <c r="BD59" s="134">
        <f>'02 - Slaboproud'!F39</f>
        <v>0</v>
      </c>
      <c r="BE59" s="4"/>
      <c r="BT59" s="135" t="s">
        <v>83</v>
      </c>
      <c r="BV59" s="135" t="s">
        <v>76</v>
      </c>
      <c r="BW59" s="135" t="s">
        <v>96</v>
      </c>
      <c r="BX59" s="135" t="s">
        <v>82</v>
      </c>
      <c r="CL59" s="135" t="s">
        <v>19</v>
      </c>
    </row>
    <row r="60" s="4" customFormat="1" ht="16.5" customHeight="1">
      <c r="A60" s="126" t="s">
        <v>84</v>
      </c>
      <c r="B60" s="65"/>
      <c r="C60" s="127"/>
      <c r="D60" s="127"/>
      <c r="E60" s="128" t="s">
        <v>97</v>
      </c>
      <c r="F60" s="128"/>
      <c r="G60" s="128"/>
      <c r="H60" s="128"/>
      <c r="I60" s="128"/>
      <c r="J60" s="127"/>
      <c r="K60" s="128" t="s">
        <v>98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'VRN - Vedlejší rozpočtové...'!J32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86</v>
      </c>
      <c r="AR60" s="67"/>
      <c r="AS60" s="131">
        <v>0</v>
      </c>
      <c r="AT60" s="132">
        <f>ROUND(SUM(AV60:AW60),2)</f>
        <v>0</v>
      </c>
      <c r="AU60" s="133">
        <f>'VRN - Vedlejší rozpočtové...'!P90</f>
        <v>0</v>
      </c>
      <c r="AV60" s="132">
        <f>'VRN - Vedlejší rozpočtové...'!J35</f>
        <v>0</v>
      </c>
      <c r="AW60" s="132">
        <f>'VRN - Vedlejší rozpočtové...'!J36</f>
        <v>0</v>
      </c>
      <c r="AX60" s="132">
        <f>'VRN - Vedlejší rozpočtové...'!J37</f>
        <v>0</v>
      </c>
      <c r="AY60" s="132">
        <f>'VRN - Vedlejší rozpočtové...'!J38</f>
        <v>0</v>
      </c>
      <c r="AZ60" s="132">
        <f>'VRN - Vedlejší rozpočtové...'!F35</f>
        <v>0</v>
      </c>
      <c r="BA60" s="132">
        <f>'VRN - Vedlejší rozpočtové...'!F36</f>
        <v>0</v>
      </c>
      <c r="BB60" s="132">
        <f>'VRN - Vedlejší rozpočtové...'!F37</f>
        <v>0</v>
      </c>
      <c r="BC60" s="132">
        <f>'VRN - Vedlejší rozpočtové...'!F38</f>
        <v>0</v>
      </c>
      <c r="BD60" s="134">
        <f>'VRN - Vedlejší rozpočtové...'!F39</f>
        <v>0</v>
      </c>
      <c r="BE60" s="4"/>
      <c r="BT60" s="135" t="s">
        <v>83</v>
      </c>
      <c r="BV60" s="135" t="s">
        <v>76</v>
      </c>
      <c r="BW60" s="135" t="s">
        <v>99</v>
      </c>
      <c r="BX60" s="135" t="s">
        <v>82</v>
      </c>
      <c r="CL60" s="135" t="s">
        <v>19</v>
      </c>
    </row>
    <row r="61" s="7" customFormat="1" ht="16.5" customHeight="1">
      <c r="A61" s="7"/>
      <c r="B61" s="113"/>
      <c r="C61" s="114"/>
      <c r="D61" s="115" t="s">
        <v>100</v>
      </c>
      <c r="E61" s="115"/>
      <c r="F61" s="115"/>
      <c r="G61" s="115"/>
      <c r="H61" s="115"/>
      <c r="I61" s="116"/>
      <c r="J61" s="115" t="s">
        <v>101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ROUND(SUM(AG62:AG66),2)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80</v>
      </c>
      <c r="AR61" s="120"/>
      <c r="AS61" s="121">
        <f>ROUND(SUM(AS62:AS66),2)</f>
        <v>0</v>
      </c>
      <c r="AT61" s="122">
        <f>ROUND(SUM(AV61:AW61),2)</f>
        <v>0</v>
      </c>
      <c r="AU61" s="123">
        <f>ROUND(SUM(AU62:AU66),5)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ROUND(SUM(AZ62:AZ66),2)</f>
        <v>0</v>
      </c>
      <c r="BA61" s="122">
        <f>ROUND(SUM(BA62:BA66),2)</f>
        <v>0</v>
      </c>
      <c r="BB61" s="122">
        <f>ROUND(SUM(BB62:BB66),2)</f>
        <v>0</v>
      </c>
      <c r="BC61" s="122">
        <f>ROUND(SUM(BC62:BC66),2)</f>
        <v>0</v>
      </c>
      <c r="BD61" s="124">
        <f>ROUND(SUM(BD62:BD66),2)</f>
        <v>0</v>
      </c>
      <c r="BE61" s="7"/>
      <c r="BS61" s="125" t="s">
        <v>73</v>
      </c>
      <c r="BT61" s="125" t="s">
        <v>81</v>
      </c>
      <c r="BU61" s="125" t="s">
        <v>75</v>
      </c>
      <c r="BV61" s="125" t="s">
        <v>76</v>
      </c>
      <c r="BW61" s="125" t="s">
        <v>102</v>
      </c>
      <c r="BX61" s="125" t="s">
        <v>5</v>
      </c>
      <c r="CL61" s="125" t="s">
        <v>19</v>
      </c>
      <c r="CM61" s="125" t="s">
        <v>83</v>
      </c>
    </row>
    <row r="62" s="4" customFormat="1" ht="16.5" customHeight="1">
      <c r="A62" s="126" t="s">
        <v>84</v>
      </c>
      <c r="B62" s="65"/>
      <c r="C62" s="127"/>
      <c r="D62" s="127"/>
      <c r="E62" s="128" t="s">
        <v>81</v>
      </c>
      <c r="F62" s="128"/>
      <c r="G62" s="128"/>
      <c r="H62" s="128"/>
      <c r="I62" s="128"/>
      <c r="J62" s="127"/>
      <c r="K62" s="128" t="s">
        <v>103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'1 - Bourací práce'!J32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86</v>
      </c>
      <c r="AR62" s="67"/>
      <c r="AS62" s="131">
        <v>0</v>
      </c>
      <c r="AT62" s="132">
        <f>ROUND(SUM(AV62:AW62),2)</f>
        <v>0</v>
      </c>
      <c r="AU62" s="133">
        <f>'1 - Bourací práce'!P94</f>
        <v>0</v>
      </c>
      <c r="AV62" s="132">
        <f>'1 - Bourací práce'!J35</f>
        <v>0</v>
      </c>
      <c r="AW62" s="132">
        <f>'1 - Bourací práce'!J36</f>
        <v>0</v>
      </c>
      <c r="AX62" s="132">
        <f>'1 - Bourací práce'!J37</f>
        <v>0</v>
      </c>
      <c r="AY62" s="132">
        <f>'1 - Bourací práce'!J38</f>
        <v>0</v>
      </c>
      <c r="AZ62" s="132">
        <f>'1 - Bourací práce'!F35</f>
        <v>0</v>
      </c>
      <c r="BA62" s="132">
        <f>'1 - Bourací práce'!F36</f>
        <v>0</v>
      </c>
      <c r="BB62" s="132">
        <f>'1 - Bourací práce'!F37</f>
        <v>0</v>
      </c>
      <c r="BC62" s="132">
        <f>'1 - Bourací práce'!F38</f>
        <v>0</v>
      </c>
      <c r="BD62" s="134">
        <f>'1 - Bourací práce'!F39</f>
        <v>0</v>
      </c>
      <c r="BE62" s="4"/>
      <c r="BT62" s="135" t="s">
        <v>83</v>
      </c>
      <c r="BV62" s="135" t="s">
        <v>76</v>
      </c>
      <c r="BW62" s="135" t="s">
        <v>104</v>
      </c>
      <c r="BX62" s="135" t="s">
        <v>102</v>
      </c>
      <c r="CL62" s="135" t="s">
        <v>19</v>
      </c>
    </row>
    <row r="63" s="4" customFormat="1" ht="16.5" customHeight="1">
      <c r="A63" s="126" t="s">
        <v>84</v>
      </c>
      <c r="B63" s="65"/>
      <c r="C63" s="127"/>
      <c r="D63" s="127"/>
      <c r="E63" s="128" t="s">
        <v>83</v>
      </c>
      <c r="F63" s="128"/>
      <c r="G63" s="128"/>
      <c r="H63" s="128"/>
      <c r="I63" s="128"/>
      <c r="J63" s="127"/>
      <c r="K63" s="128" t="s">
        <v>85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'2 - Stavební práce_01'!J32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86</v>
      </c>
      <c r="AR63" s="67"/>
      <c r="AS63" s="131">
        <v>0</v>
      </c>
      <c r="AT63" s="132">
        <f>ROUND(SUM(AV63:AW63),2)</f>
        <v>0</v>
      </c>
      <c r="AU63" s="133">
        <f>'2 - Stavební práce_01'!P97</f>
        <v>0</v>
      </c>
      <c r="AV63" s="132">
        <f>'2 - Stavební práce_01'!J35</f>
        <v>0</v>
      </c>
      <c r="AW63" s="132">
        <f>'2 - Stavební práce_01'!J36</f>
        <v>0</v>
      </c>
      <c r="AX63" s="132">
        <f>'2 - Stavební práce_01'!J37</f>
        <v>0</v>
      </c>
      <c r="AY63" s="132">
        <f>'2 - Stavební práce_01'!J38</f>
        <v>0</v>
      </c>
      <c r="AZ63" s="132">
        <f>'2 - Stavební práce_01'!F35</f>
        <v>0</v>
      </c>
      <c r="BA63" s="132">
        <f>'2 - Stavební práce_01'!F36</f>
        <v>0</v>
      </c>
      <c r="BB63" s="132">
        <f>'2 - Stavební práce_01'!F37</f>
        <v>0</v>
      </c>
      <c r="BC63" s="132">
        <f>'2 - Stavební práce_01'!F38</f>
        <v>0</v>
      </c>
      <c r="BD63" s="134">
        <f>'2 - Stavební práce_01'!F39</f>
        <v>0</v>
      </c>
      <c r="BE63" s="4"/>
      <c r="BT63" s="135" t="s">
        <v>83</v>
      </c>
      <c r="BV63" s="135" t="s">
        <v>76</v>
      </c>
      <c r="BW63" s="135" t="s">
        <v>105</v>
      </c>
      <c r="BX63" s="135" t="s">
        <v>102</v>
      </c>
      <c r="CL63" s="135" t="s">
        <v>19</v>
      </c>
    </row>
    <row r="64" s="4" customFormat="1" ht="16.5" customHeight="1">
      <c r="A64" s="126" t="s">
        <v>84</v>
      </c>
      <c r="B64" s="65"/>
      <c r="C64" s="127"/>
      <c r="D64" s="127"/>
      <c r="E64" s="128" t="s">
        <v>106</v>
      </c>
      <c r="F64" s="128"/>
      <c r="G64" s="128"/>
      <c r="H64" s="128"/>
      <c r="I64" s="128"/>
      <c r="J64" s="127"/>
      <c r="K64" s="128" t="s">
        <v>107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'3 - ZTI'!J32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86</v>
      </c>
      <c r="AR64" s="67"/>
      <c r="AS64" s="131">
        <v>0</v>
      </c>
      <c r="AT64" s="132">
        <f>ROUND(SUM(AV64:AW64),2)</f>
        <v>0</v>
      </c>
      <c r="AU64" s="133">
        <f>'3 - ZTI'!P93</f>
        <v>0</v>
      </c>
      <c r="AV64" s="132">
        <f>'3 - ZTI'!J35</f>
        <v>0</v>
      </c>
      <c r="AW64" s="132">
        <f>'3 - ZTI'!J36</f>
        <v>0</v>
      </c>
      <c r="AX64" s="132">
        <f>'3 - ZTI'!J37</f>
        <v>0</v>
      </c>
      <c r="AY64" s="132">
        <f>'3 - ZTI'!J38</f>
        <v>0</v>
      </c>
      <c r="AZ64" s="132">
        <f>'3 - ZTI'!F35</f>
        <v>0</v>
      </c>
      <c r="BA64" s="132">
        <f>'3 - ZTI'!F36</f>
        <v>0</v>
      </c>
      <c r="BB64" s="132">
        <f>'3 - ZTI'!F37</f>
        <v>0</v>
      </c>
      <c r="BC64" s="132">
        <f>'3 - ZTI'!F38</f>
        <v>0</v>
      </c>
      <c r="BD64" s="134">
        <f>'3 - ZTI'!F39</f>
        <v>0</v>
      </c>
      <c r="BE64" s="4"/>
      <c r="BT64" s="135" t="s">
        <v>83</v>
      </c>
      <c r="BV64" s="135" t="s">
        <v>76</v>
      </c>
      <c r="BW64" s="135" t="s">
        <v>108</v>
      </c>
      <c r="BX64" s="135" t="s">
        <v>102</v>
      </c>
      <c r="CL64" s="135" t="s">
        <v>19</v>
      </c>
    </row>
    <row r="65" s="4" customFormat="1" ht="16.5" customHeight="1">
      <c r="A65" s="126" t="s">
        <v>84</v>
      </c>
      <c r="B65" s="65"/>
      <c r="C65" s="127"/>
      <c r="D65" s="127"/>
      <c r="E65" s="128" t="s">
        <v>109</v>
      </c>
      <c r="F65" s="128"/>
      <c r="G65" s="128"/>
      <c r="H65" s="128"/>
      <c r="I65" s="128"/>
      <c r="J65" s="127"/>
      <c r="K65" s="128" t="s">
        <v>110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'5 - Stínění'!J32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86</v>
      </c>
      <c r="AR65" s="67"/>
      <c r="AS65" s="131">
        <v>0</v>
      </c>
      <c r="AT65" s="132">
        <f>ROUND(SUM(AV65:AW65),2)</f>
        <v>0</v>
      </c>
      <c r="AU65" s="133">
        <f>'5 - Stínění'!P87</f>
        <v>0</v>
      </c>
      <c r="AV65" s="132">
        <f>'5 - Stínění'!J35</f>
        <v>0</v>
      </c>
      <c r="AW65" s="132">
        <f>'5 - Stínění'!J36</f>
        <v>0</v>
      </c>
      <c r="AX65" s="132">
        <f>'5 - Stínění'!J37</f>
        <v>0</v>
      </c>
      <c r="AY65" s="132">
        <f>'5 - Stínění'!J38</f>
        <v>0</v>
      </c>
      <c r="AZ65" s="132">
        <f>'5 - Stínění'!F35</f>
        <v>0</v>
      </c>
      <c r="BA65" s="132">
        <f>'5 - Stínění'!F36</f>
        <v>0</v>
      </c>
      <c r="BB65" s="132">
        <f>'5 - Stínění'!F37</f>
        <v>0</v>
      </c>
      <c r="BC65" s="132">
        <f>'5 - Stínění'!F38</f>
        <v>0</v>
      </c>
      <c r="BD65" s="134">
        <f>'5 - Stínění'!F39</f>
        <v>0</v>
      </c>
      <c r="BE65" s="4"/>
      <c r="BT65" s="135" t="s">
        <v>83</v>
      </c>
      <c r="BV65" s="135" t="s">
        <v>76</v>
      </c>
      <c r="BW65" s="135" t="s">
        <v>111</v>
      </c>
      <c r="BX65" s="135" t="s">
        <v>102</v>
      </c>
      <c r="CL65" s="135" t="s">
        <v>19</v>
      </c>
    </row>
    <row r="66" s="4" customFormat="1" ht="16.5" customHeight="1">
      <c r="A66" s="126" t="s">
        <v>84</v>
      </c>
      <c r="B66" s="65"/>
      <c r="C66" s="127"/>
      <c r="D66" s="127"/>
      <c r="E66" s="128" t="s">
        <v>91</v>
      </c>
      <c r="F66" s="128"/>
      <c r="G66" s="128"/>
      <c r="H66" s="128"/>
      <c r="I66" s="128"/>
      <c r="J66" s="127"/>
      <c r="K66" s="128" t="s">
        <v>92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'6 - Elektroinstalace_01'!J32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86</v>
      </c>
      <c r="AR66" s="67"/>
      <c r="AS66" s="131">
        <v>0</v>
      </c>
      <c r="AT66" s="132">
        <f>ROUND(SUM(AV66:AW66),2)</f>
        <v>0</v>
      </c>
      <c r="AU66" s="133">
        <f>'6 - Elektroinstalace_01'!P94</f>
        <v>0</v>
      </c>
      <c r="AV66" s="132">
        <f>'6 - Elektroinstalace_01'!J35</f>
        <v>0</v>
      </c>
      <c r="AW66" s="132">
        <f>'6 - Elektroinstalace_01'!J36</f>
        <v>0</v>
      </c>
      <c r="AX66" s="132">
        <f>'6 - Elektroinstalace_01'!J37</f>
        <v>0</v>
      </c>
      <c r="AY66" s="132">
        <f>'6 - Elektroinstalace_01'!J38</f>
        <v>0</v>
      </c>
      <c r="AZ66" s="132">
        <f>'6 - Elektroinstalace_01'!F35</f>
        <v>0</v>
      </c>
      <c r="BA66" s="132">
        <f>'6 - Elektroinstalace_01'!F36</f>
        <v>0</v>
      </c>
      <c r="BB66" s="132">
        <f>'6 - Elektroinstalace_01'!F37</f>
        <v>0</v>
      </c>
      <c r="BC66" s="132">
        <f>'6 - Elektroinstalace_01'!F38</f>
        <v>0</v>
      </c>
      <c r="BD66" s="134">
        <f>'6 - Elektroinstalace_01'!F39</f>
        <v>0</v>
      </c>
      <c r="BE66" s="4"/>
      <c r="BT66" s="135" t="s">
        <v>83</v>
      </c>
      <c r="BV66" s="135" t="s">
        <v>76</v>
      </c>
      <c r="BW66" s="135" t="s">
        <v>112</v>
      </c>
      <c r="BX66" s="135" t="s">
        <v>102</v>
      </c>
      <c r="CL66" s="135" t="s">
        <v>19</v>
      </c>
    </row>
    <row r="67" s="7" customFormat="1" ht="16.5" customHeight="1">
      <c r="A67" s="7"/>
      <c r="B67" s="113"/>
      <c r="C67" s="114"/>
      <c r="D67" s="115" t="s">
        <v>113</v>
      </c>
      <c r="E67" s="115"/>
      <c r="F67" s="115"/>
      <c r="G67" s="115"/>
      <c r="H67" s="115"/>
      <c r="I67" s="116"/>
      <c r="J67" s="115" t="s">
        <v>114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ROUND(SUM(AG68:AG72),2)</f>
        <v>0</v>
      </c>
      <c r="AH67" s="116"/>
      <c r="AI67" s="116"/>
      <c r="AJ67" s="116"/>
      <c r="AK67" s="116"/>
      <c r="AL67" s="116"/>
      <c r="AM67" s="116"/>
      <c r="AN67" s="118">
        <f>SUM(AG67,AT67)</f>
        <v>0</v>
      </c>
      <c r="AO67" s="116"/>
      <c r="AP67" s="116"/>
      <c r="AQ67" s="119" t="s">
        <v>80</v>
      </c>
      <c r="AR67" s="120"/>
      <c r="AS67" s="121">
        <f>ROUND(SUM(AS68:AS72),2)</f>
        <v>0</v>
      </c>
      <c r="AT67" s="122">
        <f>ROUND(SUM(AV67:AW67),2)</f>
        <v>0</v>
      </c>
      <c r="AU67" s="123">
        <f>ROUND(SUM(AU68:AU72),5)</f>
        <v>0</v>
      </c>
      <c r="AV67" s="122">
        <f>ROUND(AZ67*L29,2)</f>
        <v>0</v>
      </c>
      <c r="AW67" s="122">
        <f>ROUND(BA67*L30,2)</f>
        <v>0</v>
      </c>
      <c r="AX67" s="122">
        <f>ROUND(BB67*L29,2)</f>
        <v>0</v>
      </c>
      <c r="AY67" s="122">
        <f>ROUND(BC67*L30,2)</f>
        <v>0</v>
      </c>
      <c r="AZ67" s="122">
        <f>ROUND(SUM(AZ68:AZ72),2)</f>
        <v>0</v>
      </c>
      <c r="BA67" s="122">
        <f>ROUND(SUM(BA68:BA72),2)</f>
        <v>0</v>
      </c>
      <c r="BB67" s="122">
        <f>ROUND(SUM(BB68:BB72),2)</f>
        <v>0</v>
      </c>
      <c r="BC67" s="122">
        <f>ROUND(SUM(BC68:BC72),2)</f>
        <v>0</v>
      </c>
      <c r="BD67" s="124">
        <f>ROUND(SUM(BD68:BD72),2)</f>
        <v>0</v>
      </c>
      <c r="BE67" s="7"/>
      <c r="BS67" s="125" t="s">
        <v>73</v>
      </c>
      <c r="BT67" s="125" t="s">
        <v>81</v>
      </c>
      <c r="BU67" s="125" t="s">
        <v>75</v>
      </c>
      <c r="BV67" s="125" t="s">
        <v>76</v>
      </c>
      <c r="BW67" s="125" t="s">
        <v>115</v>
      </c>
      <c r="BX67" s="125" t="s">
        <v>5</v>
      </c>
      <c r="CL67" s="125" t="s">
        <v>19</v>
      </c>
      <c r="CM67" s="125" t="s">
        <v>83</v>
      </c>
    </row>
    <row r="68" s="4" customFormat="1" ht="16.5" customHeight="1">
      <c r="A68" s="126" t="s">
        <v>84</v>
      </c>
      <c r="B68" s="65"/>
      <c r="C68" s="127"/>
      <c r="D68" s="127"/>
      <c r="E68" s="128" t="s">
        <v>81</v>
      </c>
      <c r="F68" s="128"/>
      <c r="G68" s="128"/>
      <c r="H68" s="128"/>
      <c r="I68" s="128"/>
      <c r="J68" s="127"/>
      <c r="K68" s="128" t="s">
        <v>103</v>
      </c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9">
        <f>'1 - Bourací práce_01'!J32</f>
        <v>0</v>
      </c>
      <c r="AH68" s="127"/>
      <c r="AI68" s="127"/>
      <c r="AJ68" s="127"/>
      <c r="AK68" s="127"/>
      <c r="AL68" s="127"/>
      <c r="AM68" s="127"/>
      <c r="AN68" s="129">
        <f>SUM(AG68,AT68)</f>
        <v>0</v>
      </c>
      <c r="AO68" s="127"/>
      <c r="AP68" s="127"/>
      <c r="AQ68" s="130" t="s">
        <v>86</v>
      </c>
      <c r="AR68" s="67"/>
      <c r="AS68" s="131">
        <v>0</v>
      </c>
      <c r="AT68" s="132">
        <f>ROUND(SUM(AV68:AW68),2)</f>
        <v>0</v>
      </c>
      <c r="AU68" s="133">
        <f>'1 - Bourací práce_01'!P94</f>
        <v>0</v>
      </c>
      <c r="AV68" s="132">
        <f>'1 - Bourací práce_01'!J35</f>
        <v>0</v>
      </c>
      <c r="AW68" s="132">
        <f>'1 - Bourací práce_01'!J36</f>
        <v>0</v>
      </c>
      <c r="AX68" s="132">
        <f>'1 - Bourací práce_01'!J37</f>
        <v>0</v>
      </c>
      <c r="AY68" s="132">
        <f>'1 - Bourací práce_01'!J38</f>
        <v>0</v>
      </c>
      <c r="AZ68" s="132">
        <f>'1 - Bourací práce_01'!F35</f>
        <v>0</v>
      </c>
      <c r="BA68" s="132">
        <f>'1 - Bourací práce_01'!F36</f>
        <v>0</v>
      </c>
      <c r="BB68" s="132">
        <f>'1 - Bourací práce_01'!F37</f>
        <v>0</v>
      </c>
      <c r="BC68" s="132">
        <f>'1 - Bourací práce_01'!F38</f>
        <v>0</v>
      </c>
      <c r="BD68" s="134">
        <f>'1 - Bourací práce_01'!F39</f>
        <v>0</v>
      </c>
      <c r="BE68" s="4"/>
      <c r="BT68" s="135" t="s">
        <v>83</v>
      </c>
      <c r="BV68" s="135" t="s">
        <v>76</v>
      </c>
      <c r="BW68" s="135" t="s">
        <v>116</v>
      </c>
      <c r="BX68" s="135" t="s">
        <v>115</v>
      </c>
      <c r="CL68" s="135" t="s">
        <v>19</v>
      </c>
    </row>
    <row r="69" s="4" customFormat="1" ht="16.5" customHeight="1">
      <c r="A69" s="126" t="s">
        <v>84</v>
      </c>
      <c r="B69" s="65"/>
      <c r="C69" s="127"/>
      <c r="D69" s="127"/>
      <c r="E69" s="128" t="s">
        <v>83</v>
      </c>
      <c r="F69" s="128"/>
      <c r="G69" s="128"/>
      <c r="H69" s="128"/>
      <c r="I69" s="128"/>
      <c r="J69" s="127"/>
      <c r="K69" s="128" t="s">
        <v>85</v>
      </c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9">
        <f>'2 - Stavební práce_02'!J32</f>
        <v>0</v>
      </c>
      <c r="AH69" s="127"/>
      <c r="AI69" s="127"/>
      <c r="AJ69" s="127"/>
      <c r="AK69" s="127"/>
      <c r="AL69" s="127"/>
      <c r="AM69" s="127"/>
      <c r="AN69" s="129">
        <f>SUM(AG69,AT69)</f>
        <v>0</v>
      </c>
      <c r="AO69" s="127"/>
      <c r="AP69" s="127"/>
      <c r="AQ69" s="130" t="s">
        <v>86</v>
      </c>
      <c r="AR69" s="67"/>
      <c r="AS69" s="131">
        <v>0</v>
      </c>
      <c r="AT69" s="132">
        <f>ROUND(SUM(AV69:AW69),2)</f>
        <v>0</v>
      </c>
      <c r="AU69" s="133">
        <f>'2 - Stavební práce_02'!P97</f>
        <v>0</v>
      </c>
      <c r="AV69" s="132">
        <f>'2 - Stavební práce_02'!J35</f>
        <v>0</v>
      </c>
      <c r="AW69" s="132">
        <f>'2 - Stavební práce_02'!J36</f>
        <v>0</v>
      </c>
      <c r="AX69" s="132">
        <f>'2 - Stavební práce_02'!J37</f>
        <v>0</v>
      </c>
      <c r="AY69" s="132">
        <f>'2 - Stavební práce_02'!J38</f>
        <v>0</v>
      </c>
      <c r="AZ69" s="132">
        <f>'2 - Stavební práce_02'!F35</f>
        <v>0</v>
      </c>
      <c r="BA69" s="132">
        <f>'2 - Stavební práce_02'!F36</f>
        <v>0</v>
      </c>
      <c r="BB69" s="132">
        <f>'2 - Stavební práce_02'!F37</f>
        <v>0</v>
      </c>
      <c r="BC69" s="132">
        <f>'2 - Stavební práce_02'!F38</f>
        <v>0</v>
      </c>
      <c r="BD69" s="134">
        <f>'2 - Stavební práce_02'!F39</f>
        <v>0</v>
      </c>
      <c r="BE69" s="4"/>
      <c r="BT69" s="135" t="s">
        <v>83</v>
      </c>
      <c r="BV69" s="135" t="s">
        <v>76</v>
      </c>
      <c r="BW69" s="135" t="s">
        <v>117</v>
      </c>
      <c r="BX69" s="135" t="s">
        <v>115</v>
      </c>
      <c r="CL69" s="135" t="s">
        <v>19</v>
      </c>
    </row>
    <row r="70" s="4" customFormat="1" ht="16.5" customHeight="1">
      <c r="A70" s="126" t="s">
        <v>84</v>
      </c>
      <c r="B70" s="65"/>
      <c r="C70" s="127"/>
      <c r="D70" s="127"/>
      <c r="E70" s="128" t="s">
        <v>106</v>
      </c>
      <c r="F70" s="128"/>
      <c r="G70" s="128"/>
      <c r="H70" s="128"/>
      <c r="I70" s="128"/>
      <c r="J70" s="127"/>
      <c r="K70" s="128" t="s">
        <v>107</v>
      </c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9">
        <f>'3 - ZTI_01'!J32</f>
        <v>0</v>
      </c>
      <c r="AH70" s="127"/>
      <c r="AI70" s="127"/>
      <c r="AJ70" s="127"/>
      <c r="AK70" s="127"/>
      <c r="AL70" s="127"/>
      <c r="AM70" s="127"/>
      <c r="AN70" s="129">
        <f>SUM(AG70,AT70)</f>
        <v>0</v>
      </c>
      <c r="AO70" s="127"/>
      <c r="AP70" s="127"/>
      <c r="AQ70" s="130" t="s">
        <v>86</v>
      </c>
      <c r="AR70" s="67"/>
      <c r="AS70" s="131">
        <v>0</v>
      </c>
      <c r="AT70" s="132">
        <f>ROUND(SUM(AV70:AW70),2)</f>
        <v>0</v>
      </c>
      <c r="AU70" s="133">
        <f>'3 - ZTI_01'!P93</f>
        <v>0</v>
      </c>
      <c r="AV70" s="132">
        <f>'3 - ZTI_01'!J35</f>
        <v>0</v>
      </c>
      <c r="AW70" s="132">
        <f>'3 - ZTI_01'!J36</f>
        <v>0</v>
      </c>
      <c r="AX70" s="132">
        <f>'3 - ZTI_01'!J37</f>
        <v>0</v>
      </c>
      <c r="AY70" s="132">
        <f>'3 - ZTI_01'!J38</f>
        <v>0</v>
      </c>
      <c r="AZ70" s="132">
        <f>'3 - ZTI_01'!F35</f>
        <v>0</v>
      </c>
      <c r="BA70" s="132">
        <f>'3 - ZTI_01'!F36</f>
        <v>0</v>
      </c>
      <c r="BB70" s="132">
        <f>'3 - ZTI_01'!F37</f>
        <v>0</v>
      </c>
      <c r="BC70" s="132">
        <f>'3 - ZTI_01'!F38</f>
        <v>0</v>
      </c>
      <c r="BD70" s="134">
        <f>'3 - ZTI_01'!F39</f>
        <v>0</v>
      </c>
      <c r="BE70" s="4"/>
      <c r="BT70" s="135" t="s">
        <v>83</v>
      </c>
      <c r="BV70" s="135" t="s">
        <v>76</v>
      </c>
      <c r="BW70" s="135" t="s">
        <v>118</v>
      </c>
      <c r="BX70" s="135" t="s">
        <v>115</v>
      </c>
      <c r="CL70" s="135" t="s">
        <v>19</v>
      </c>
    </row>
    <row r="71" s="4" customFormat="1" ht="16.5" customHeight="1">
      <c r="A71" s="126" t="s">
        <v>84</v>
      </c>
      <c r="B71" s="65"/>
      <c r="C71" s="127"/>
      <c r="D71" s="127"/>
      <c r="E71" s="128" t="s">
        <v>109</v>
      </c>
      <c r="F71" s="128"/>
      <c r="G71" s="128"/>
      <c r="H71" s="128"/>
      <c r="I71" s="128"/>
      <c r="J71" s="127"/>
      <c r="K71" s="128" t="s">
        <v>110</v>
      </c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9">
        <f>'5 - Stínění_01'!J32</f>
        <v>0</v>
      </c>
      <c r="AH71" s="127"/>
      <c r="AI71" s="127"/>
      <c r="AJ71" s="127"/>
      <c r="AK71" s="127"/>
      <c r="AL71" s="127"/>
      <c r="AM71" s="127"/>
      <c r="AN71" s="129">
        <f>SUM(AG71,AT71)</f>
        <v>0</v>
      </c>
      <c r="AO71" s="127"/>
      <c r="AP71" s="127"/>
      <c r="AQ71" s="130" t="s">
        <v>86</v>
      </c>
      <c r="AR71" s="67"/>
      <c r="AS71" s="131">
        <v>0</v>
      </c>
      <c r="AT71" s="132">
        <f>ROUND(SUM(AV71:AW71),2)</f>
        <v>0</v>
      </c>
      <c r="AU71" s="133">
        <f>'5 - Stínění_01'!P87</f>
        <v>0</v>
      </c>
      <c r="AV71" s="132">
        <f>'5 - Stínění_01'!J35</f>
        <v>0</v>
      </c>
      <c r="AW71" s="132">
        <f>'5 - Stínění_01'!J36</f>
        <v>0</v>
      </c>
      <c r="AX71" s="132">
        <f>'5 - Stínění_01'!J37</f>
        <v>0</v>
      </c>
      <c r="AY71" s="132">
        <f>'5 - Stínění_01'!J38</f>
        <v>0</v>
      </c>
      <c r="AZ71" s="132">
        <f>'5 - Stínění_01'!F35</f>
        <v>0</v>
      </c>
      <c r="BA71" s="132">
        <f>'5 - Stínění_01'!F36</f>
        <v>0</v>
      </c>
      <c r="BB71" s="132">
        <f>'5 - Stínění_01'!F37</f>
        <v>0</v>
      </c>
      <c r="BC71" s="132">
        <f>'5 - Stínění_01'!F38</f>
        <v>0</v>
      </c>
      <c r="BD71" s="134">
        <f>'5 - Stínění_01'!F39</f>
        <v>0</v>
      </c>
      <c r="BE71" s="4"/>
      <c r="BT71" s="135" t="s">
        <v>83</v>
      </c>
      <c r="BV71" s="135" t="s">
        <v>76</v>
      </c>
      <c r="BW71" s="135" t="s">
        <v>119</v>
      </c>
      <c r="BX71" s="135" t="s">
        <v>115</v>
      </c>
      <c r="CL71" s="135" t="s">
        <v>19</v>
      </c>
    </row>
    <row r="72" s="4" customFormat="1" ht="16.5" customHeight="1">
      <c r="A72" s="126" t="s">
        <v>84</v>
      </c>
      <c r="B72" s="65"/>
      <c r="C72" s="127"/>
      <c r="D72" s="127"/>
      <c r="E72" s="128" t="s">
        <v>91</v>
      </c>
      <c r="F72" s="128"/>
      <c r="G72" s="128"/>
      <c r="H72" s="128"/>
      <c r="I72" s="128"/>
      <c r="J72" s="127"/>
      <c r="K72" s="128" t="s">
        <v>92</v>
      </c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9">
        <f>'6 - Elektroinstalace_02'!J32</f>
        <v>0</v>
      </c>
      <c r="AH72" s="127"/>
      <c r="AI72" s="127"/>
      <c r="AJ72" s="127"/>
      <c r="AK72" s="127"/>
      <c r="AL72" s="127"/>
      <c r="AM72" s="127"/>
      <c r="AN72" s="129">
        <f>SUM(AG72,AT72)</f>
        <v>0</v>
      </c>
      <c r="AO72" s="127"/>
      <c r="AP72" s="127"/>
      <c r="AQ72" s="130" t="s">
        <v>86</v>
      </c>
      <c r="AR72" s="67"/>
      <c r="AS72" s="136">
        <v>0</v>
      </c>
      <c r="AT72" s="137">
        <f>ROUND(SUM(AV72:AW72),2)</f>
        <v>0</v>
      </c>
      <c r="AU72" s="138">
        <f>'6 - Elektroinstalace_02'!P94</f>
        <v>0</v>
      </c>
      <c r="AV72" s="137">
        <f>'6 - Elektroinstalace_02'!J35</f>
        <v>0</v>
      </c>
      <c r="AW72" s="137">
        <f>'6 - Elektroinstalace_02'!J36</f>
        <v>0</v>
      </c>
      <c r="AX72" s="137">
        <f>'6 - Elektroinstalace_02'!J37</f>
        <v>0</v>
      </c>
      <c r="AY72" s="137">
        <f>'6 - Elektroinstalace_02'!J38</f>
        <v>0</v>
      </c>
      <c r="AZ72" s="137">
        <f>'6 - Elektroinstalace_02'!F35</f>
        <v>0</v>
      </c>
      <c r="BA72" s="137">
        <f>'6 - Elektroinstalace_02'!F36</f>
        <v>0</v>
      </c>
      <c r="BB72" s="137">
        <f>'6 - Elektroinstalace_02'!F37</f>
        <v>0</v>
      </c>
      <c r="BC72" s="137">
        <f>'6 - Elektroinstalace_02'!F38</f>
        <v>0</v>
      </c>
      <c r="BD72" s="139">
        <f>'6 - Elektroinstalace_02'!F39</f>
        <v>0</v>
      </c>
      <c r="BE72" s="4"/>
      <c r="BT72" s="135" t="s">
        <v>83</v>
      </c>
      <c r="BV72" s="135" t="s">
        <v>76</v>
      </c>
      <c r="BW72" s="135" t="s">
        <v>120</v>
      </c>
      <c r="BX72" s="135" t="s">
        <v>115</v>
      </c>
      <c r="CL72" s="135" t="s">
        <v>19</v>
      </c>
    </row>
    <row r="73" s="2" customFormat="1" ht="30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6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46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</row>
  </sheetData>
  <sheetProtection sheet="1" formatColumns="0" formatRows="0" objects="1" scenarios="1" spinCount="100000" saltValue="9MH6uy2ttImkme3TYeFR9TdVU8EahbWZp/pu11QuvfbEKakG/KlzmnuX+Lg7HiVQLzdAFQbdKmqNAgJPPCquqg==" hashValue="aJTqRaOdsEDvLe6t6kJa7CH2JC7uFSaGxqETPDyWq+sVwwHohifdN3NVfuLCOg4V/ERdQE+cV2nFL6eNOz7Fkw==" algorithmName="SHA-512" password="CC35"/>
  <mergeCells count="110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E70:I70"/>
    <mergeCell ref="K70:AF70"/>
    <mergeCell ref="E71:I71"/>
    <mergeCell ref="K71:AF71"/>
    <mergeCell ref="E72:I72"/>
    <mergeCell ref="K72:AF72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</mergeCells>
  <hyperlinks>
    <hyperlink ref="A56" location="'2 - Stavební práce'!C2" display="/"/>
    <hyperlink ref="A57" location="'4 - Chlazení'!C2" display="/"/>
    <hyperlink ref="A58" location="'6 - Elektroinstalace'!C2" display="/"/>
    <hyperlink ref="A59" location="'02 - Slaboproud'!C2" display="/"/>
    <hyperlink ref="A60" location="'VRN - Vedlejší rozpočtové...'!C2" display="/"/>
    <hyperlink ref="A62" location="'1 - Bourací práce'!C2" display="/"/>
    <hyperlink ref="A63" location="'2 - Stavební práce_01'!C2" display="/"/>
    <hyperlink ref="A64" location="'3 - ZTI'!C2" display="/"/>
    <hyperlink ref="A65" location="'5 - Stínění'!C2" display="/"/>
    <hyperlink ref="A66" location="'6 - Elektroinstalace_01'!C2" display="/"/>
    <hyperlink ref="A68" location="'1 - Bourací práce_01'!C2" display="/"/>
    <hyperlink ref="A69" location="'2 - Stavební práce_02'!C2" display="/"/>
    <hyperlink ref="A70" location="'3 - ZTI_01'!C2" display="/"/>
    <hyperlink ref="A71" location="'5 - Stínění_01'!C2" display="/"/>
    <hyperlink ref="A72" location="'6 - Elektroinstalace_0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700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1112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ROUND((SUM(BE87:BE100)),  2)</f>
        <v>0</v>
      </c>
      <c r="G35" s="40"/>
      <c r="H35" s="40"/>
      <c r="I35" s="159">
        <v>0.20999999999999999</v>
      </c>
      <c r="J35" s="158">
        <f>ROUND(((SUM(BE87:BE100))*I35),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ROUND((SUM(BF87:BF100)),  2)</f>
        <v>0</v>
      </c>
      <c r="G36" s="40"/>
      <c r="H36" s="40"/>
      <c r="I36" s="159">
        <v>0.12</v>
      </c>
      <c r="J36" s="158">
        <f>ROUND(((SUM(BF87:BF100))*I36),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ROUND((SUM(BG87:BG100)),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ROUND((SUM(BH87:BH100)),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ROUND((SUM(BI87:BI100)),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700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5 - Stínění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133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1113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137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IROP výzva 37 (ZŠ Písečná)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122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700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5 - Stínění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ZŠ Písečná 5144, Chomutov</v>
      </c>
      <c r="G81" s="42"/>
      <c r="H81" s="42"/>
      <c r="I81" s="34" t="s">
        <v>23</v>
      </c>
      <c r="J81" s="74" t="str">
        <f>IF(J14="","",J14)</f>
        <v>29. 1. 2026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>Statutární město Chomutov</v>
      </c>
      <c r="G83" s="42"/>
      <c r="H83" s="42"/>
      <c r="I83" s="34" t="s">
        <v>32</v>
      </c>
      <c r="J83" s="38" t="str">
        <f>E23</f>
        <v>Digitronic CZ s.r.o. Hradec Králové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IF(E20="","",E20)</f>
        <v>Vyplň údaj</v>
      </c>
      <c r="G84" s="42"/>
      <c r="H84" s="42"/>
      <c r="I84" s="34" t="s">
        <v>36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138</v>
      </c>
      <c r="D86" s="190" t="s">
        <v>59</v>
      </c>
      <c r="E86" s="190" t="s">
        <v>55</v>
      </c>
      <c r="F86" s="190" t="s">
        <v>56</v>
      </c>
      <c r="G86" s="190" t="s">
        <v>139</v>
      </c>
      <c r="H86" s="190" t="s">
        <v>140</v>
      </c>
      <c r="I86" s="190" t="s">
        <v>141</v>
      </c>
      <c r="J86" s="190" t="s">
        <v>128</v>
      </c>
      <c r="K86" s="191" t="s">
        <v>142</v>
      </c>
      <c r="L86" s="192"/>
      <c r="M86" s="94" t="s">
        <v>19</v>
      </c>
      <c r="N86" s="95" t="s">
        <v>44</v>
      </c>
      <c r="O86" s="95" t="s">
        <v>143</v>
      </c>
      <c r="P86" s="95" t="s">
        <v>144</v>
      </c>
      <c r="Q86" s="95" t="s">
        <v>145</v>
      </c>
      <c r="R86" s="95" t="s">
        <v>146</v>
      </c>
      <c r="S86" s="95" t="s">
        <v>147</v>
      </c>
      <c r="T86" s="96" t="s">
        <v>148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149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129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73</v>
      </c>
      <c r="E88" s="201" t="s">
        <v>171</v>
      </c>
      <c r="F88" s="201" t="s">
        <v>172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83</v>
      </c>
      <c r="AT88" s="210" t="s">
        <v>73</v>
      </c>
      <c r="AU88" s="210" t="s">
        <v>74</v>
      </c>
      <c r="AY88" s="209" t="s">
        <v>152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73</v>
      </c>
      <c r="E89" s="212" t="s">
        <v>1114</v>
      </c>
      <c r="F89" s="212" t="s">
        <v>1115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SUM(P90:P100)</f>
        <v>0</v>
      </c>
      <c r="Q89" s="206"/>
      <c r="R89" s="207">
        <f>SUM(R90:R100)</f>
        <v>0</v>
      </c>
      <c r="S89" s="206"/>
      <c r="T89" s="208">
        <f>SUM(T90:T100)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83</v>
      </c>
      <c r="AT89" s="210" t="s">
        <v>73</v>
      </c>
      <c r="AU89" s="210" t="s">
        <v>81</v>
      </c>
      <c r="AY89" s="209" t="s">
        <v>152</v>
      </c>
      <c r="BK89" s="211">
        <f>SUM(BK90:BK100)</f>
        <v>0</v>
      </c>
    </row>
    <row r="90" s="2" customFormat="1" ht="16.5" customHeight="1">
      <c r="A90" s="40"/>
      <c r="B90" s="41"/>
      <c r="C90" s="214" t="s">
        <v>81</v>
      </c>
      <c r="D90" s="214" t="s">
        <v>155</v>
      </c>
      <c r="E90" s="215" t="s">
        <v>1116</v>
      </c>
      <c r="F90" s="216" t="s">
        <v>1117</v>
      </c>
      <c r="G90" s="217" t="s">
        <v>177</v>
      </c>
      <c r="H90" s="218">
        <v>20.16</v>
      </c>
      <c r="I90" s="219"/>
      <c r="J90" s="220">
        <f>ROUND(I90*H90,2)</f>
        <v>0</v>
      </c>
      <c r="K90" s="216" t="s">
        <v>159</v>
      </c>
      <c r="L90" s="46"/>
      <c r="M90" s="221" t="s">
        <v>19</v>
      </c>
      <c r="N90" s="222" t="s">
        <v>45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178</v>
      </c>
      <c r="AT90" s="225" t="s">
        <v>155</v>
      </c>
      <c r="AU90" s="225" t="s">
        <v>83</v>
      </c>
      <c r="AY90" s="19" t="s">
        <v>152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81</v>
      </c>
      <c r="BK90" s="226">
        <f>ROUND(I90*H90,2)</f>
        <v>0</v>
      </c>
      <c r="BL90" s="19" t="s">
        <v>178</v>
      </c>
      <c r="BM90" s="225" t="s">
        <v>83</v>
      </c>
    </row>
    <row r="91" s="2" customFormat="1">
      <c r="A91" s="40"/>
      <c r="B91" s="41"/>
      <c r="C91" s="42"/>
      <c r="D91" s="227" t="s">
        <v>160</v>
      </c>
      <c r="E91" s="42"/>
      <c r="F91" s="228" t="s">
        <v>1117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160</v>
      </c>
      <c r="AU91" s="19" t="s">
        <v>83</v>
      </c>
    </row>
    <row r="92" s="2" customFormat="1">
      <c r="A92" s="40"/>
      <c r="B92" s="41"/>
      <c r="C92" s="42"/>
      <c r="D92" s="232" t="s">
        <v>161</v>
      </c>
      <c r="E92" s="42"/>
      <c r="F92" s="233" t="s">
        <v>1118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161</v>
      </c>
      <c r="AU92" s="19" t="s">
        <v>83</v>
      </c>
    </row>
    <row r="93" s="13" customFormat="1">
      <c r="A93" s="13"/>
      <c r="B93" s="244"/>
      <c r="C93" s="245"/>
      <c r="D93" s="227" t="s">
        <v>191</v>
      </c>
      <c r="E93" s="246" t="s">
        <v>19</v>
      </c>
      <c r="F93" s="247" t="s">
        <v>1119</v>
      </c>
      <c r="G93" s="245"/>
      <c r="H93" s="248">
        <v>20.16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4" t="s">
        <v>191</v>
      </c>
      <c r="AU93" s="254" t="s">
        <v>83</v>
      </c>
      <c r="AV93" s="13" t="s">
        <v>83</v>
      </c>
      <c r="AW93" s="13" t="s">
        <v>35</v>
      </c>
      <c r="AX93" s="13" t="s">
        <v>74</v>
      </c>
      <c r="AY93" s="254" t="s">
        <v>152</v>
      </c>
    </row>
    <row r="94" s="14" customFormat="1">
      <c r="A94" s="14"/>
      <c r="B94" s="255"/>
      <c r="C94" s="256"/>
      <c r="D94" s="227" t="s">
        <v>191</v>
      </c>
      <c r="E94" s="257" t="s">
        <v>19</v>
      </c>
      <c r="F94" s="258" t="s">
        <v>193</v>
      </c>
      <c r="G94" s="256"/>
      <c r="H94" s="259">
        <v>20.16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5" t="s">
        <v>191</v>
      </c>
      <c r="AU94" s="265" t="s">
        <v>83</v>
      </c>
      <c r="AV94" s="14" t="s">
        <v>88</v>
      </c>
      <c r="AW94" s="14" t="s">
        <v>35</v>
      </c>
      <c r="AX94" s="14" t="s">
        <v>81</v>
      </c>
      <c r="AY94" s="265" t="s">
        <v>152</v>
      </c>
    </row>
    <row r="95" s="2" customFormat="1" ht="21.75" customHeight="1">
      <c r="A95" s="40"/>
      <c r="B95" s="41"/>
      <c r="C95" s="234" t="s">
        <v>83</v>
      </c>
      <c r="D95" s="234" t="s">
        <v>186</v>
      </c>
      <c r="E95" s="235" t="s">
        <v>1120</v>
      </c>
      <c r="F95" s="236" t="s">
        <v>1121</v>
      </c>
      <c r="G95" s="237" t="s">
        <v>177</v>
      </c>
      <c r="H95" s="238">
        <v>20.16</v>
      </c>
      <c r="I95" s="239"/>
      <c r="J95" s="240">
        <f>ROUND(I95*H95,2)</f>
        <v>0</v>
      </c>
      <c r="K95" s="236" t="s">
        <v>159</v>
      </c>
      <c r="L95" s="241"/>
      <c r="M95" s="242" t="s">
        <v>19</v>
      </c>
      <c r="N95" s="243" t="s">
        <v>45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189</v>
      </c>
      <c r="AT95" s="225" t="s">
        <v>186</v>
      </c>
      <c r="AU95" s="225" t="s">
        <v>83</v>
      </c>
      <c r="AY95" s="19" t="s">
        <v>152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81</v>
      </c>
      <c r="BK95" s="226">
        <f>ROUND(I95*H95,2)</f>
        <v>0</v>
      </c>
      <c r="BL95" s="19" t="s">
        <v>178</v>
      </c>
      <c r="BM95" s="225" t="s">
        <v>88</v>
      </c>
    </row>
    <row r="96" s="2" customFormat="1">
      <c r="A96" s="40"/>
      <c r="B96" s="41"/>
      <c r="C96" s="42"/>
      <c r="D96" s="227" t="s">
        <v>160</v>
      </c>
      <c r="E96" s="42"/>
      <c r="F96" s="228" t="s">
        <v>1121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160</v>
      </c>
      <c r="AU96" s="19" t="s">
        <v>83</v>
      </c>
    </row>
    <row r="97" s="2" customFormat="1">
      <c r="A97" s="40"/>
      <c r="B97" s="41"/>
      <c r="C97" s="42"/>
      <c r="D97" s="227" t="s">
        <v>242</v>
      </c>
      <c r="E97" s="42"/>
      <c r="F97" s="266" t="s">
        <v>1122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242</v>
      </c>
      <c r="AU97" s="19" t="s">
        <v>83</v>
      </c>
    </row>
    <row r="98" s="2" customFormat="1" ht="24.15" customHeight="1">
      <c r="A98" s="40"/>
      <c r="B98" s="41"/>
      <c r="C98" s="214" t="s">
        <v>106</v>
      </c>
      <c r="D98" s="214" t="s">
        <v>155</v>
      </c>
      <c r="E98" s="215" t="s">
        <v>1123</v>
      </c>
      <c r="F98" s="216" t="s">
        <v>1124</v>
      </c>
      <c r="G98" s="217" t="s">
        <v>167</v>
      </c>
      <c r="H98" s="218">
        <v>0.062</v>
      </c>
      <c r="I98" s="219"/>
      <c r="J98" s="220">
        <f>ROUND(I98*H98,2)</f>
        <v>0</v>
      </c>
      <c r="K98" s="216" t="s">
        <v>168</v>
      </c>
      <c r="L98" s="46"/>
      <c r="M98" s="221" t="s">
        <v>19</v>
      </c>
      <c r="N98" s="222" t="s">
        <v>45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178</v>
      </c>
      <c r="AT98" s="225" t="s">
        <v>155</v>
      </c>
      <c r="AU98" s="225" t="s">
        <v>83</v>
      </c>
      <c r="AY98" s="19" t="s">
        <v>152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81</v>
      </c>
      <c r="BK98" s="226">
        <f>ROUND(I98*H98,2)</f>
        <v>0</v>
      </c>
      <c r="BL98" s="19" t="s">
        <v>178</v>
      </c>
      <c r="BM98" s="225" t="s">
        <v>91</v>
      </c>
    </row>
    <row r="99" s="2" customFormat="1">
      <c r="A99" s="40"/>
      <c r="B99" s="41"/>
      <c r="C99" s="42"/>
      <c r="D99" s="227" t="s">
        <v>160</v>
      </c>
      <c r="E99" s="42"/>
      <c r="F99" s="228" t="s">
        <v>1125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160</v>
      </c>
      <c r="AU99" s="19" t="s">
        <v>83</v>
      </c>
    </row>
    <row r="100" s="2" customFormat="1">
      <c r="A100" s="40"/>
      <c r="B100" s="41"/>
      <c r="C100" s="42"/>
      <c r="D100" s="232" t="s">
        <v>161</v>
      </c>
      <c r="E100" s="42"/>
      <c r="F100" s="233" t="s">
        <v>1126</v>
      </c>
      <c r="G100" s="42"/>
      <c r="H100" s="42"/>
      <c r="I100" s="229"/>
      <c r="J100" s="42"/>
      <c r="K100" s="42"/>
      <c r="L100" s="46"/>
      <c r="M100" s="271"/>
      <c r="N100" s="272"/>
      <c r="O100" s="273"/>
      <c r="P100" s="273"/>
      <c r="Q100" s="273"/>
      <c r="R100" s="273"/>
      <c r="S100" s="273"/>
      <c r="T100" s="274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161</v>
      </c>
      <c r="AU100" s="19" t="s">
        <v>83</v>
      </c>
    </row>
    <row r="101" s="2" customFormat="1" ht="6.96" customHeight="1">
      <c r="A101" s="40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k7ud4dSwzFd1xbnNWrpRsgbnFFX5t1gbqun+QOuRUry0M9IGYr3GWfdbKdpZVzYg4k2ixFEt6jAMjFPxrlPC1w==" hashValue="OrXXQlQ9WuR20hTVOfq9Gy4ZPzX5z1IdwqyRwthMYNdtMLNX9v+ZY1Wq1p6ERG3V3fztX6OkWIao0abXONTcnw==" algorithmName="SHA-512" password="CC35"/>
  <autoFilter ref="C86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3_02/786631160"/>
    <hyperlink ref="F100" r:id="rId2" display="https://podminky.urs.cz/item/CS_URS_2025_02/998786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700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362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ROUND((SUM(BE94:BE244)),  2)</f>
        <v>0</v>
      </c>
      <c r="G35" s="40"/>
      <c r="H35" s="40"/>
      <c r="I35" s="159">
        <v>0.20999999999999999</v>
      </c>
      <c r="J35" s="158">
        <f>ROUND(((SUM(BE94:BE244))*I35),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ROUND((SUM(BF94:BF244)),  2)</f>
        <v>0</v>
      </c>
      <c r="G36" s="40"/>
      <c r="H36" s="40"/>
      <c r="I36" s="159">
        <v>0.12</v>
      </c>
      <c r="J36" s="158">
        <f>ROUND(((SUM(BF94:BF244))*I36),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ROUND((SUM(BG94:BG244)),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ROUND((SUM(BH94:BH244)),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ROUND((SUM(BI94:BI244)),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700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6 -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1127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1128</v>
      </c>
      <c r="E65" s="179"/>
      <c r="F65" s="179"/>
      <c r="G65" s="179"/>
      <c r="H65" s="179"/>
      <c r="I65" s="179"/>
      <c r="J65" s="180">
        <f>J116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1129</v>
      </c>
      <c r="E66" s="179"/>
      <c r="F66" s="179"/>
      <c r="G66" s="179"/>
      <c r="H66" s="179"/>
      <c r="I66" s="179"/>
      <c r="J66" s="180">
        <f>J121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363</v>
      </c>
      <c r="E67" s="179"/>
      <c r="F67" s="179"/>
      <c r="G67" s="179"/>
      <c r="H67" s="179"/>
      <c r="I67" s="179"/>
      <c r="J67" s="180">
        <f>J153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1130</v>
      </c>
      <c r="E68" s="179"/>
      <c r="F68" s="179"/>
      <c r="G68" s="179"/>
      <c r="H68" s="179"/>
      <c r="I68" s="179"/>
      <c r="J68" s="180">
        <f>J169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364</v>
      </c>
      <c r="E69" s="179"/>
      <c r="F69" s="179"/>
      <c r="G69" s="179"/>
      <c r="H69" s="179"/>
      <c r="I69" s="179"/>
      <c r="J69" s="180">
        <f>J179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365</v>
      </c>
      <c r="E70" s="179"/>
      <c r="F70" s="179"/>
      <c r="G70" s="179"/>
      <c r="H70" s="179"/>
      <c r="I70" s="179"/>
      <c r="J70" s="180">
        <f>J202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1131</v>
      </c>
      <c r="E71" s="179"/>
      <c r="F71" s="179"/>
      <c r="G71" s="179"/>
      <c r="H71" s="179"/>
      <c r="I71" s="179"/>
      <c r="J71" s="180">
        <f>J229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363</v>
      </c>
      <c r="E72" s="179"/>
      <c r="F72" s="179"/>
      <c r="G72" s="179"/>
      <c r="H72" s="179"/>
      <c r="I72" s="179"/>
      <c r="J72" s="180">
        <f>J232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137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IROP výzva 37 (ZŠ Písečná)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122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700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124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6 - Elektroinstalace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ZŠ Písečná 5144, Chomutov</v>
      </c>
      <c r="G88" s="42"/>
      <c r="H88" s="42"/>
      <c r="I88" s="34" t="s">
        <v>23</v>
      </c>
      <c r="J88" s="74" t="str">
        <f>IF(J14="","",J14)</f>
        <v>29. 1. 2026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25</v>
      </c>
      <c r="D90" s="42"/>
      <c r="E90" s="42"/>
      <c r="F90" s="29" t="str">
        <f>E17</f>
        <v>Statutární město Chomutov</v>
      </c>
      <c r="G90" s="42"/>
      <c r="H90" s="42"/>
      <c r="I90" s="34" t="s">
        <v>32</v>
      </c>
      <c r="J90" s="38" t="str">
        <f>E23</f>
        <v>Digitronic CZ s.r.o. Hradec Králové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30</v>
      </c>
      <c r="D91" s="42"/>
      <c r="E91" s="42"/>
      <c r="F91" s="29" t="str">
        <f>IF(E20="","",E20)</f>
        <v>Vyplň údaj</v>
      </c>
      <c r="G91" s="42"/>
      <c r="H91" s="42"/>
      <c r="I91" s="34" t="s">
        <v>36</v>
      </c>
      <c r="J91" s="38" t="str">
        <f>E26</f>
        <v xml:space="preserve"> 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138</v>
      </c>
      <c r="D93" s="190" t="s">
        <v>59</v>
      </c>
      <c r="E93" s="190" t="s">
        <v>55</v>
      </c>
      <c r="F93" s="190" t="s">
        <v>56</v>
      </c>
      <c r="G93" s="190" t="s">
        <v>139</v>
      </c>
      <c r="H93" s="190" t="s">
        <v>140</v>
      </c>
      <c r="I93" s="190" t="s">
        <v>141</v>
      </c>
      <c r="J93" s="190" t="s">
        <v>128</v>
      </c>
      <c r="K93" s="191" t="s">
        <v>142</v>
      </c>
      <c r="L93" s="192"/>
      <c r="M93" s="94" t="s">
        <v>19</v>
      </c>
      <c r="N93" s="95" t="s">
        <v>44</v>
      </c>
      <c r="O93" s="95" t="s">
        <v>143</v>
      </c>
      <c r="P93" s="95" t="s">
        <v>144</v>
      </c>
      <c r="Q93" s="95" t="s">
        <v>145</v>
      </c>
      <c r="R93" s="95" t="s">
        <v>146</v>
      </c>
      <c r="S93" s="95" t="s">
        <v>147</v>
      </c>
      <c r="T93" s="96" t="s">
        <v>148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149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P95+P116+P121+P153+P169+P179+P202+P229+P232</f>
        <v>0</v>
      </c>
      <c r="Q94" s="98"/>
      <c r="R94" s="195">
        <f>R95+R116+R121+R153+R169+R179+R202+R229+R232</f>
        <v>0</v>
      </c>
      <c r="S94" s="98"/>
      <c r="T94" s="196">
        <f>T95+T116+T121+T153+T169+T179+T202+T229+T232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73</v>
      </c>
      <c r="AU94" s="19" t="s">
        <v>129</v>
      </c>
      <c r="BK94" s="197">
        <f>BK95+BK116+BK121+BK153+BK169+BK179+BK202+BK229+BK232</f>
        <v>0</v>
      </c>
    </row>
    <row r="95" s="12" customFormat="1" ht="25.92" customHeight="1">
      <c r="A95" s="12"/>
      <c r="B95" s="198"/>
      <c r="C95" s="199"/>
      <c r="D95" s="200" t="s">
        <v>73</v>
      </c>
      <c r="E95" s="201" t="s">
        <v>423</v>
      </c>
      <c r="F95" s="201" t="s">
        <v>1132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SUM(P96:P115)</f>
        <v>0</v>
      </c>
      <c r="Q95" s="206"/>
      <c r="R95" s="207">
        <f>SUM(R96:R115)</f>
        <v>0</v>
      </c>
      <c r="S95" s="206"/>
      <c r="T95" s="208">
        <f>SUM(T96:T115)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73</v>
      </c>
      <c r="AU95" s="210" t="s">
        <v>74</v>
      </c>
      <c r="AY95" s="209" t="s">
        <v>152</v>
      </c>
      <c r="BK95" s="211">
        <f>SUM(BK96:BK115)</f>
        <v>0</v>
      </c>
    </row>
    <row r="96" s="2" customFormat="1" ht="21.75" customHeight="1">
      <c r="A96" s="40"/>
      <c r="B96" s="41"/>
      <c r="C96" s="214" t="s">
        <v>81</v>
      </c>
      <c r="D96" s="214" t="s">
        <v>155</v>
      </c>
      <c r="E96" s="215" t="s">
        <v>1133</v>
      </c>
      <c r="F96" s="216" t="s">
        <v>1134</v>
      </c>
      <c r="G96" s="217" t="s">
        <v>317</v>
      </c>
      <c r="H96" s="218">
        <v>15</v>
      </c>
      <c r="I96" s="219"/>
      <c r="J96" s="220">
        <f>ROUND(I96*H96,2)</f>
        <v>0</v>
      </c>
      <c r="K96" s="216" t="s">
        <v>256</v>
      </c>
      <c r="L96" s="46"/>
      <c r="M96" s="221" t="s">
        <v>19</v>
      </c>
      <c r="N96" s="222" t="s">
        <v>45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88</v>
      </c>
      <c r="AT96" s="225" t="s">
        <v>155</v>
      </c>
      <c r="AU96" s="225" t="s">
        <v>81</v>
      </c>
      <c r="AY96" s="19" t="s">
        <v>152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88</v>
      </c>
      <c r="BM96" s="225" t="s">
        <v>83</v>
      </c>
    </row>
    <row r="97" s="2" customFormat="1">
      <c r="A97" s="40"/>
      <c r="B97" s="41"/>
      <c r="C97" s="42"/>
      <c r="D97" s="227" t="s">
        <v>160</v>
      </c>
      <c r="E97" s="42"/>
      <c r="F97" s="228" t="s">
        <v>1134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160</v>
      </c>
      <c r="AU97" s="19" t="s">
        <v>81</v>
      </c>
    </row>
    <row r="98" s="2" customFormat="1" ht="21.75" customHeight="1">
      <c r="A98" s="40"/>
      <c r="B98" s="41"/>
      <c r="C98" s="234" t="s">
        <v>83</v>
      </c>
      <c r="D98" s="234" t="s">
        <v>186</v>
      </c>
      <c r="E98" s="235" t="s">
        <v>1135</v>
      </c>
      <c r="F98" s="236" t="s">
        <v>1136</v>
      </c>
      <c r="G98" s="237" t="s">
        <v>317</v>
      </c>
      <c r="H98" s="238">
        <v>15</v>
      </c>
      <c r="I98" s="239"/>
      <c r="J98" s="240">
        <f>ROUND(I98*H98,2)</f>
        <v>0</v>
      </c>
      <c r="K98" s="236" t="s">
        <v>256</v>
      </c>
      <c r="L98" s="241"/>
      <c r="M98" s="242" t="s">
        <v>19</v>
      </c>
      <c r="N98" s="243" t="s">
        <v>45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183</v>
      </c>
      <c r="AT98" s="225" t="s">
        <v>186</v>
      </c>
      <c r="AU98" s="225" t="s">
        <v>81</v>
      </c>
      <c r="AY98" s="19" t="s">
        <v>152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81</v>
      </c>
      <c r="BK98" s="226">
        <f>ROUND(I98*H98,2)</f>
        <v>0</v>
      </c>
      <c r="BL98" s="19" t="s">
        <v>88</v>
      </c>
      <c r="BM98" s="225" t="s">
        <v>88</v>
      </c>
    </row>
    <row r="99" s="2" customFormat="1">
      <c r="A99" s="40"/>
      <c r="B99" s="41"/>
      <c r="C99" s="42"/>
      <c r="D99" s="227" t="s">
        <v>160</v>
      </c>
      <c r="E99" s="42"/>
      <c r="F99" s="228" t="s">
        <v>1136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160</v>
      </c>
      <c r="AU99" s="19" t="s">
        <v>81</v>
      </c>
    </row>
    <row r="100" s="2" customFormat="1" ht="24.15" customHeight="1">
      <c r="A100" s="40"/>
      <c r="B100" s="41"/>
      <c r="C100" s="214" t="s">
        <v>106</v>
      </c>
      <c r="D100" s="214" t="s">
        <v>155</v>
      </c>
      <c r="E100" s="215" t="s">
        <v>1137</v>
      </c>
      <c r="F100" s="216" t="s">
        <v>1138</v>
      </c>
      <c r="G100" s="217" t="s">
        <v>317</v>
      </c>
      <c r="H100" s="218">
        <v>1</v>
      </c>
      <c r="I100" s="219"/>
      <c r="J100" s="220">
        <f>ROUND(I100*H100,2)</f>
        <v>0</v>
      </c>
      <c r="K100" s="216" t="s">
        <v>256</v>
      </c>
      <c r="L100" s="46"/>
      <c r="M100" s="221" t="s">
        <v>19</v>
      </c>
      <c r="N100" s="222" t="s">
        <v>45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88</v>
      </c>
      <c r="AT100" s="225" t="s">
        <v>155</v>
      </c>
      <c r="AU100" s="225" t="s">
        <v>81</v>
      </c>
      <c r="AY100" s="19" t="s">
        <v>152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88</v>
      </c>
      <c r="BM100" s="225" t="s">
        <v>91</v>
      </c>
    </row>
    <row r="101" s="2" customFormat="1">
      <c r="A101" s="40"/>
      <c r="B101" s="41"/>
      <c r="C101" s="42"/>
      <c r="D101" s="227" t="s">
        <v>160</v>
      </c>
      <c r="E101" s="42"/>
      <c r="F101" s="228" t="s">
        <v>1138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81</v>
      </c>
    </row>
    <row r="102" s="2" customFormat="1" ht="24.15" customHeight="1">
      <c r="A102" s="40"/>
      <c r="B102" s="41"/>
      <c r="C102" s="234" t="s">
        <v>88</v>
      </c>
      <c r="D102" s="234" t="s">
        <v>186</v>
      </c>
      <c r="E102" s="235" t="s">
        <v>1139</v>
      </c>
      <c r="F102" s="236" t="s">
        <v>1140</v>
      </c>
      <c r="G102" s="237" t="s">
        <v>317</v>
      </c>
      <c r="H102" s="238">
        <v>1</v>
      </c>
      <c r="I102" s="239"/>
      <c r="J102" s="240">
        <f>ROUND(I102*H102,2)</f>
        <v>0</v>
      </c>
      <c r="K102" s="236" t="s">
        <v>256</v>
      </c>
      <c r="L102" s="241"/>
      <c r="M102" s="242" t="s">
        <v>19</v>
      </c>
      <c r="N102" s="243" t="s">
        <v>45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183</v>
      </c>
      <c r="AT102" s="225" t="s">
        <v>186</v>
      </c>
      <c r="AU102" s="225" t="s">
        <v>81</v>
      </c>
      <c r="AY102" s="19" t="s">
        <v>152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88</v>
      </c>
      <c r="BM102" s="225" t="s">
        <v>183</v>
      </c>
    </row>
    <row r="103" s="2" customFormat="1">
      <c r="A103" s="40"/>
      <c r="B103" s="41"/>
      <c r="C103" s="42"/>
      <c r="D103" s="227" t="s">
        <v>160</v>
      </c>
      <c r="E103" s="42"/>
      <c r="F103" s="228" t="s">
        <v>1140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81</v>
      </c>
    </row>
    <row r="104" s="2" customFormat="1" ht="24.15" customHeight="1">
      <c r="A104" s="40"/>
      <c r="B104" s="41"/>
      <c r="C104" s="214" t="s">
        <v>109</v>
      </c>
      <c r="D104" s="214" t="s">
        <v>155</v>
      </c>
      <c r="E104" s="215" t="s">
        <v>1141</v>
      </c>
      <c r="F104" s="216" t="s">
        <v>1142</v>
      </c>
      <c r="G104" s="217" t="s">
        <v>317</v>
      </c>
      <c r="H104" s="218">
        <v>16</v>
      </c>
      <c r="I104" s="219"/>
      <c r="J104" s="220">
        <f>ROUND(I104*H104,2)</f>
        <v>0</v>
      </c>
      <c r="K104" s="216" t="s">
        <v>256</v>
      </c>
      <c r="L104" s="46"/>
      <c r="M104" s="221" t="s">
        <v>19</v>
      </c>
      <c r="N104" s="222" t="s">
        <v>45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88</v>
      </c>
      <c r="AT104" s="225" t="s">
        <v>155</v>
      </c>
      <c r="AU104" s="225" t="s">
        <v>81</v>
      </c>
      <c r="AY104" s="19" t="s">
        <v>152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88</v>
      </c>
      <c r="BM104" s="225" t="s">
        <v>190</v>
      </c>
    </row>
    <row r="105" s="2" customFormat="1">
      <c r="A105" s="40"/>
      <c r="B105" s="41"/>
      <c r="C105" s="42"/>
      <c r="D105" s="227" t="s">
        <v>160</v>
      </c>
      <c r="E105" s="42"/>
      <c r="F105" s="228" t="s">
        <v>1142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160</v>
      </c>
      <c r="AU105" s="19" t="s">
        <v>81</v>
      </c>
    </row>
    <row r="106" s="2" customFormat="1" ht="16.5" customHeight="1">
      <c r="A106" s="40"/>
      <c r="B106" s="41"/>
      <c r="C106" s="214" t="s">
        <v>91</v>
      </c>
      <c r="D106" s="214" t="s">
        <v>155</v>
      </c>
      <c r="E106" s="215" t="s">
        <v>1143</v>
      </c>
      <c r="F106" s="216" t="s">
        <v>1144</v>
      </c>
      <c r="G106" s="217" t="s">
        <v>317</v>
      </c>
      <c r="H106" s="218">
        <v>1</v>
      </c>
      <c r="I106" s="219"/>
      <c r="J106" s="220">
        <f>ROUND(I106*H106,2)</f>
        <v>0</v>
      </c>
      <c r="K106" s="216" t="s">
        <v>256</v>
      </c>
      <c r="L106" s="46"/>
      <c r="M106" s="221" t="s">
        <v>19</v>
      </c>
      <c r="N106" s="222" t="s">
        <v>45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88</v>
      </c>
      <c r="AT106" s="225" t="s">
        <v>155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88</v>
      </c>
      <c r="BM106" s="225" t="s">
        <v>8</v>
      </c>
    </row>
    <row r="107" s="2" customFormat="1">
      <c r="A107" s="40"/>
      <c r="B107" s="41"/>
      <c r="C107" s="42"/>
      <c r="D107" s="227" t="s">
        <v>160</v>
      </c>
      <c r="E107" s="42"/>
      <c r="F107" s="228" t="s">
        <v>1144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160</v>
      </c>
      <c r="AU107" s="19" t="s">
        <v>81</v>
      </c>
    </row>
    <row r="108" s="2" customFormat="1" ht="16.5" customHeight="1">
      <c r="A108" s="40"/>
      <c r="B108" s="41"/>
      <c r="C108" s="214" t="s">
        <v>198</v>
      </c>
      <c r="D108" s="214" t="s">
        <v>155</v>
      </c>
      <c r="E108" s="215" t="s">
        <v>1145</v>
      </c>
      <c r="F108" s="216" t="s">
        <v>1146</v>
      </c>
      <c r="G108" s="217" t="s">
        <v>317</v>
      </c>
      <c r="H108" s="218">
        <v>15</v>
      </c>
      <c r="I108" s="219"/>
      <c r="J108" s="220">
        <f>ROUND(I108*H108,2)</f>
        <v>0</v>
      </c>
      <c r="K108" s="216" t="s">
        <v>256</v>
      </c>
      <c r="L108" s="46"/>
      <c r="M108" s="221" t="s">
        <v>19</v>
      </c>
      <c r="N108" s="222" t="s">
        <v>45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88</v>
      </c>
      <c r="AT108" s="225" t="s">
        <v>155</v>
      </c>
      <c r="AU108" s="225" t="s">
        <v>81</v>
      </c>
      <c r="AY108" s="19" t="s">
        <v>152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88</v>
      </c>
      <c r="BM108" s="225" t="s">
        <v>201</v>
      </c>
    </row>
    <row r="109" s="2" customFormat="1">
      <c r="A109" s="40"/>
      <c r="B109" s="41"/>
      <c r="C109" s="42"/>
      <c r="D109" s="227" t="s">
        <v>160</v>
      </c>
      <c r="E109" s="42"/>
      <c r="F109" s="228" t="s">
        <v>1146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160</v>
      </c>
      <c r="AU109" s="19" t="s">
        <v>81</v>
      </c>
    </row>
    <row r="110" s="2" customFormat="1" ht="16.5" customHeight="1">
      <c r="A110" s="40"/>
      <c r="B110" s="41"/>
      <c r="C110" s="214" t="s">
        <v>183</v>
      </c>
      <c r="D110" s="214" t="s">
        <v>155</v>
      </c>
      <c r="E110" s="215" t="s">
        <v>1147</v>
      </c>
      <c r="F110" s="216" t="s">
        <v>1148</v>
      </c>
      <c r="G110" s="217" t="s">
        <v>234</v>
      </c>
      <c r="H110" s="218">
        <v>0.5</v>
      </c>
      <c r="I110" s="219"/>
      <c r="J110" s="220">
        <f>ROUND(I110*H110,2)</f>
        <v>0</v>
      </c>
      <c r="K110" s="216" t="s">
        <v>256</v>
      </c>
      <c r="L110" s="46"/>
      <c r="M110" s="221" t="s">
        <v>19</v>
      </c>
      <c r="N110" s="222" t="s">
        <v>45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88</v>
      </c>
      <c r="AT110" s="225" t="s">
        <v>155</v>
      </c>
      <c r="AU110" s="225" t="s">
        <v>81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88</v>
      </c>
      <c r="BM110" s="225" t="s">
        <v>178</v>
      </c>
    </row>
    <row r="111" s="2" customFormat="1">
      <c r="A111" s="40"/>
      <c r="B111" s="41"/>
      <c r="C111" s="42"/>
      <c r="D111" s="227" t="s">
        <v>160</v>
      </c>
      <c r="E111" s="42"/>
      <c r="F111" s="228" t="s">
        <v>1148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160</v>
      </c>
      <c r="AU111" s="19" t="s">
        <v>81</v>
      </c>
    </row>
    <row r="112" s="2" customFormat="1" ht="16.5" customHeight="1">
      <c r="A112" s="40"/>
      <c r="B112" s="41"/>
      <c r="C112" s="214" t="s">
        <v>153</v>
      </c>
      <c r="D112" s="214" t="s">
        <v>155</v>
      </c>
      <c r="E112" s="215" t="s">
        <v>1149</v>
      </c>
      <c r="F112" s="216" t="s">
        <v>1150</v>
      </c>
      <c r="G112" s="217" t="s">
        <v>317</v>
      </c>
      <c r="H112" s="218">
        <v>16</v>
      </c>
      <c r="I112" s="219"/>
      <c r="J112" s="220">
        <f>ROUND(I112*H112,2)</f>
        <v>0</v>
      </c>
      <c r="K112" s="216" t="s">
        <v>256</v>
      </c>
      <c r="L112" s="46"/>
      <c r="M112" s="221" t="s">
        <v>19</v>
      </c>
      <c r="N112" s="222" t="s">
        <v>45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88</v>
      </c>
      <c r="AT112" s="225" t="s">
        <v>155</v>
      </c>
      <c r="AU112" s="225" t="s">
        <v>81</v>
      </c>
      <c r="AY112" s="19" t="s">
        <v>152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81</v>
      </c>
      <c r="BK112" s="226">
        <f>ROUND(I112*H112,2)</f>
        <v>0</v>
      </c>
      <c r="BL112" s="19" t="s">
        <v>88</v>
      </c>
      <c r="BM112" s="225" t="s">
        <v>211</v>
      </c>
    </row>
    <row r="113" s="2" customFormat="1">
      <c r="A113" s="40"/>
      <c r="B113" s="41"/>
      <c r="C113" s="42"/>
      <c r="D113" s="227" t="s">
        <v>160</v>
      </c>
      <c r="E113" s="42"/>
      <c r="F113" s="228" t="s">
        <v>1150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160</v>
      </c>
      <c r="AU113" s="19" t="s">
        <v>81</v>
      </c>
    </row>
    <row r="114" s="2" customFormat="1" ht="16.5" customHeight="1">
      <c r="A114" s="40"/>
      <c r="B114" s="41"/>
      <c r="C114" s="214" t="s">
        <v>190</v>
      </c>
      <c r="D114" s="214" t="s">
        <v>155</v>
      </c>
      <c r="E114" s="215" t="s">
        <v>1151</v>
      </c>
      <c r="F114" s="216" t="s">
        <v>1152</v>
      </c>
      <c r="G114" s="217" t="s">
        <v>395</v>
      </c>
      <c r="H114" s="218">
        <v>1</v>
      </c>
      <c r="I114" s="219"/>
      <c r="J114" s="220">
        <f>ROUND(I114*H114,2)</f>
        <v>0</v>
      </c>
      <c r="K114" s="216" t="s">
        <v>256</v>
      </c>
      <c r="L114" s="46"/>
      <c r="M114" s="221" t="s">
        <v>19</v>
      </c>
      <c r="N114" s="222" t="s">
        <v>45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88</v>
      </c>
      <c r="AT114" s="225" t="s">
        <v>155</v>
      </c>
      <c r="AU114" s="225" t="s">
        <v>81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88</v>
      </c>
      <c r="BM114" s="225" t="s">
        <v>216</v>
      </c>
    </row>
    <row r="115" s="2" customFormat="1">
      <c r="A115" s="40"/>
      <c r="B115" s="41"/>
      <c r="C115" s="42"/>
      <c r="D115" s="227" t="s">
        <v>160</v>
      </c>
      <c r="E115" s="42"/>
      <c r="F115" s="228" t="s">
        <v>1152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81</v>
      </c>
    </row>
    <row r="116" s="12" customFormat="1" ht="25.92" customHeight="1">
      <c r="A116" s="12"/>
      <c r="B116" s="198"/>
      <c r="C116" s="199"/>
      <c r="D116" s="200" t="s">
        <v>73</v>
      </c>
      <c r="E116" s="201" t="s">
        <v>1153</v>
      </c>
      <c r="F116" s="201" t="s">
        <v>1154</v>
      </c>
      <c r="G116" s="199"/>
      <c r="H116" s="199"/>
      <c r="I116" s="202"/>
      <c r="J116" s="203">
        <f>BK116</f>
        <v>0</v>
      </c>
      <c r="K116" s="199"/>
      <c r="L116" s="204"/>
      <c r="M116" s="205"/>
      <c r="N116" s="206"/>
      <c r="O116" s="206"/>
      <c r="P116" s="207">
        <f>SUM(P117:P120)</f>
        <v>0</v>
      </c>
      <c r="Q116" s="206"/>
      <c r="R116" s="207">
        <f>SUM(R117:R120)</f>
        <v>0</v>
      </c>
      <c r="S116" s="206"/>
      <c r="T116" s="208">
        <f>SUM(T117:T120)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81</v>
      </c>
      <c r="AT116" s="210" t="s">
        <v>73</v>
      </c>
      <c r="AU116" s="210" t="s">
        <v>74</v>
      </c>
      <c r="AY116" s="209" t="s">
        <v>152</v>
      </c>
      <c r="BK116" s="211">
        <f>SUM(BK117:BK120)</f>
        <v>0</v>
      </c>
    </row>
    <row r="117" s="2" customFormat="1" ht="21.75" customHeight="1">
      <c r="A117" s="40"/>
      <c r="B117" s="41"/>
      <c r="C117" s="214" t="s">
        <v>219</v>
      </c>
      <c r="D117" s="214" t="s">
        <v>155</v>
      </c>
      <c r="E117" s="215" t="s">
        <v>1155</v>
      </c>
      <c r="F117" s="216" t="s">
        <v>1156</v>
      </c>
      <c r="G117" s="217" t="s">
        <v>317</v>
      </c>
      <c r="H117" s="218">
        <v>1</v>
      </c>
      <c r="I117" s="219"/>
      <c r="J117" s="220">
        <f>ROUND(I117*H117,2)</f>
        <v>0</v>
      </c>
      <c r="K117" s="216" t="s">
        <v>256</v>
      </c>
      <c r="L117" s="46"/>
      <c r="M117" s="221" t="s">
        <v>19</v>
      </c>
      <c r="N117" s="222" t="s">
        <v>45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88</v>
      </c>
      <c r="AT117" s="225" t="s">
        <v>155</v>
      </c>
      <c r="AU117" s="225" t="s">
        <v>81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81</v>
      </c>
      <c r="BK117" s="226">
        <f>ROUND(I117*H117,2)</f>
        <v>0</v>
      </c>
      <c r="BL117" s="19" t="s">
        <v>88</v>
      </c>
      <c r="BM117" s="225" t="s">
        <v>222</v>
      </c>
    </row>
    <row r="118" s="2" customFormat="1">
      <c r="A118" s="40"/>
      <c r="B118" s="41"/>
      <c r="C118" s="42"/>
      <c r="D118" s="227" t="s">
        <v>160</v>
      </c>
      <c r="E118" s="42"/>
      <c r="F118" s="228" t="s">
        <v>1156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81</v>
      </c>
    </row>
    <row r="119" s="2" customFormat="1" ht="21.75" customHeight="1">
      <c r="A119" s="40"/>
      <c r="B119" s="41"/>
      <c r="C119" s="234" t="s">
        <v>8</v>
      </c>
      <c r="D119" s="234" t="s">
        <v>186</v>
      </c>
      <c r="E119" s="235" t="s">
        <v>1157</v>
      </c>
      <c r="F119" s="236" t="s">
        <v>1158</v>
      </c>
      <c r="G119" s="237" t="s">
        <v>317</v>
      </c>
      <c r="H119" s="238">
        <v>1</v>
      </c>
      <c r="I119" s="239"/>
      <c r="J119" s="240">
        <f>ROUND(I119*H119,2)</f>
        <v>0</v>
      </c>
      <c r="K119" s="236" t="s">
        <v>256</v>
      </c>
      <c r="L119" s="241"/>
      <c r="M119" s="242" t="s">
        <v>19</v>
      </c>
      <c r="N119" s="243" t="s">
        <v>45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183</v>
      </c>
      <c r="AT119" s="225" t="s">
        <v>186</v>
      </c>
      <c r="AU119" s="225" t="s">
        <v>81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88</v>
      </c>
      <c r="BM119" s="225" t="s">
        <v>226</v>
      </c>
    </row>
    <row r="120" s="2" customFormat="1">
      <c r="A120" s="40"/>
      <c r="B120" s="41"/>
      <c r="C120" s="42"/>
      <c r="D120" s="227" t="s">
        <v>160</v>
      </c>
      <c r="E120" s="42"/>
      <c r="F120" s="228" t="s">
        <v>1158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160</v>
      </c>
      <c r="AU120" s="19" t="s">
        <v>81</v>
      </c>
    </row>
    <row r="121" s="12" customFormat="1" ht="25.92" customHeight="1">
      <c r="A121" s="12"/>
      <c r="B121" s="198"/>
      <c r="C121" s="199"/>
      <c r="D121" s="200" t="s">
        <v>73</v>
      </c>
      <c r="E121" s="201" t="s">
        <v>1159</v>
      </c>
      <c r="F121" s="201" t="s">
        <v>1160</v>
      </c>
      <c r="G121" s="199"/>
      <c r="H121" s="199"/>
      <c r="I121" s="202"/>
      <c r="J121" s="203">
        <f>BK121</f>
        <v>0</v>
      </c>
      <c r="K121" s="199"/>
      <c r="L121" s="204"/>
      <c r="M121" s="205"/>
      <c r="N121" s="206"/>
      <c r="O121" s="206"/>
      <c r="P121" s="207">
        <f>SUM(P122:P152)</f>
        <v>0</v>
      </c>
      <c r="Q121" s="206"/>
      <c r="R121" s="207">
        <f>SUM(R122:R152)</f>
        <v>0</v>
      </c>
      <c r="S121" s="206"/>
      <c r="T121" s="208">
        <f>SUM(T122:T152)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81</v>
      </c>
      <c r="AT121" s="210" t="s">
        <v>73</v>
      </c>
      <c r="AU121" s="210" t="s">
        <v>74</v>
      </c>
      <c r="AY121" s="209" t="s">
        <v>152</v>
      </c>
      <c r="BK121" s="211">
        <f>SUM(BK122:BK152)</f>
        <v>0</v>
      </c>
    </row>
    <row r="122" s="2" customFormat="1" ht="33" customHeight="1">
      <c r="A122" s="40"/>
      <c r="B122" s="41"/>
      <c r="C122" s="214" t="s">
        <v>231</v>
      </c>
      <c r="D122" s="214" t="s">
        <v>155</v>
      </c>
      <c r="E122" s="215" t="s">
        <v>1161</v>
      </c>
      <c r="F122" s="216" t="s">
        <v>1162</v>
      </c>
      <c r="G122" s="217" t="s">
        <v>317</v>
      </c>
      <c r="H122" s="218">
        <v>7</v>
      </c>
      <c r="I122" s="219"/>
      <c r="J122" s="220">
        <f>ROUND(I122*H122,2)</f>
        <v>0</v>
      </c>
      <c r="K122" s="216" t="s">
        <v>256</v>
      </c>
      <c r="L122" s="46"/>
      <c r="M122" s="221" t="s">
        <v>19</v>
      </c>
      <c r="N122" s="222" t="s">
        <v>45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88</v>
      </c>
      <c r="AT122" s="225" t="s">
        <v>155</v>
      </c>
      <c r="AU122" s="225" t="s">
        <v>81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88</v>
      </c>
      <c r="BM122" s="225" t="s">
        <v>235</v>
      </c>
    </row>
    <row r="123" s="2" customFormat="1">
      <c r="A123" s="40"/>
      <c r="B123" s="41"/>
      <c r="C123" s="42"/>
      <c r="D123" s="227" t="s">
        <v>160</v>
      </c>
      <c r="E123" s="42"/>
      <c r="F123" s="228" t="s">
        <v>1162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160</v>
      </c>
      <c r="AU123" s="19" t="s">
        <v>81</v>
      </c>
    </row>
    <row r="124" s="2" customFormat="1" ht="33" customHeight="1">
      <c r="A124" s="40"/>
      <c r="B124" s="41"/>
      <c r="C124" s="234" t="s">
        <v>201</v>
      </c>
      <c r="D124" s="234" t="s">
        <v>186</v>
      </c>
      <c r="E124" s="235" t="s">
        <v>1163</v>
      </c>
      <c r="F124" s="236" t="s">
        <v>1164</v>
      </c>
      <c r="G124" s="237" t="s">
        <v>317</v>
      </c>
      <c r="H124" s="238">
        <v>7</v>
      </c>
      <c r="I124" s="239"/>
      <c r="J124" s="240">
        <f>ROUND(I124*H124,2)</f>
        <v>0</v>
      </c>
      <c r="K124" s="236" t="s">
        <v>256</v>
      </c>
      <c r="L124" s="241"/>
      <c r="M124" s="242" t="s">
        <v>19</v>
      </c>
      <c r="N124" s="243" t="s">
        <v>45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183</v>
      </c>
      <c r="AT124" s="225" t="s">
        <v>186</v>
      </c>
      <c r="AU124" s="225" t="s">
        <v>81</v>
      </c>
      <c r="AY124" s="19" t="s">
        <v>152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88</v>
      </c>
      <c r="BM124" s="225" t="s">
        <v>241</v>
      </c>
    </row>
    <row r="125" s="2" customFormat="1">
      <c r="A125" s="40"/>
      <c r="B125" s="41"/>
      <c r="C125" s="42"/>
      <c r="D125" s="227" t="s">
        <v>160</v>
      </c>
      <c r="E125" s="42"/>
      <c r="F125" s="228" t="s">
        <v>1164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160</v>
      </c>
      <c r="AU125" s="19" t="s">
        <v>81</v>
      </c>
    </row>
    <row r="126" s="2" customFormat="1">
      <c r="A126" s="40"/>
      <c r="B126" s="41"/>
      <c r="C126" s="42"/>
      <c r="D126" s="227" t="s">
        <v>242</v>
      </c>
      <c r="E126" s="42"/>
      <c r="F126" s="266" t="s">
        <v>1165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242</v>
      </c>
      <c r="AU126" s="19" t="s">
        <v>81</v>
      </c>
    </row>
    <row r="127" s="2" customFormat="1" ht="24.15" customHeight="1">
      <c r="A127" s="40"/>
      <c r="B127" s="41"/>
      <c r="C127" s="214" t="s">
        <v>299</v>
      </c>
      <c r="D127" s="214" t="s">
        <v>155</v>
      </c>
      <c r="E127" s="215" t="s">
        <v>1166</v>
      </c>
      <c r="F127" s="216" t="s">
        <v>1167</v>
      </c>
      <c r="G127" s="217" t="s">
        <v>317</v>
      </c>
      <c r="H127" s="218">
        <v>3</v>
      </c>
      <c r="I127" s="219"/>
      <c r="J127" s="220">
        <f>ROUND(I127*H127,2)</f>
        <v>0</v>
      </c>
      <c r="K127" s="216" t="s">
        <v>256</v>
      </c>
      <c r="L127" s="46"/>
      <c r="M127" s="221" t="s">
        <v>19</v>
      </c>
      <c r="N127" s="222" t="s">
        <v>45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88</v>
      </c>
      <c r="AT127" s="225" t="s">
        <v>155</v>
      </c>
      <c r="AU127" s="225" t="s">
        <v>81</v>
      </c>
      <c r="AY127" s="19" t="s">
        <v>152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81</v>
      </c>
      <c r="BK127" s="226">
        <f>ROUND(I127*H127,2)</f>
        <v>0</v>
      </c>
      <c r="BL127" s="19" t="s">
        <v>88</v>
      </c>
      <c r="BM127" s="225" t="s">
        <v>302</v>
      </c>
    </row>
    <row r="128" s="2" customFormat="1">
      <c r="A128" s="40"/>
      <c r="B128" s="41"/>
      <c r="C128" s="42"/>
      <c r="D128" s="227" t="s">
        <v>160</v>
      </c>
      <c r="E128" s="42"/>
      <c r="F128" s="228" t="s">
        <v>1167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160</v>
      </c>
      <c r="AU128" s="19" t="s">
        <v>81</v>
      </c>
    </row>
    <row r="129" s="2" customFormat="1" ht="24.15" customHeight="1">
      <c r="A129" s="40"/>
      <c r="B129" s="41"/>
      <c r="C129" s="234" t="s">
        <v>178</v>
      </c>
      <c r="D129" s="234" t="s">
        <v>186</v>
      </c>
      <c r="E129" s="235" t="s">
        <v>1168</v>
      </c>
      <c r="F129" s="236" t="s">
        <v>1169</v>
      </c>
      <c r="G129" s="237" t="s">
        <v>317</v>
      </c>
      <c r="H129" s="238">
        <v>3</v>
      </c>
      <c r="I129" s="239"/>
      <c r="J129" s="240">
        <f>ROUND(I129*H129,2)</f>
        <v>0</v>
      </c>
      <c r="K129" s="236" t="s">
        <v>256</v>
      </c>
      <c r="L129" s="241"/>
      <c r="M129" s="242" t="s">
        <v>19</v>
      </c>
      <c r="N129" s="243" t="s">
        <v>45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183</v>
      </c>
      <c r="AT129" s="225" t="s">
        <v>186</v>
      </c>
      <c r="AU129" s="225" t="s">
        <v>81</v>
      </c>
      <c r="AY129" s="19" t="s">
        <v>152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81</v>
      </c>
      <c r="BK129" s="226">
        <f>ROUND(I129*H129,2)</f>
        <v>0</v>
      </c>
      <c r="BL129" s="19" t="s">
        <v>88</v>
      </c>
      <c r="BM129" s="225" t="s">
        <v>189</v>
      </c>
    </row>
    <row r="130" s="2" customFormat="1">
      <c r="A130" s="40"/>
      <c r="B130" s="41"/>
      <c r="C130" s="42"/>
      <c r="D130" s="227" t="s">
        <v>160</v>
      </c>
      <c r="E130" s="42"/>
      <c r="F130" s="228" t="s">
        <v>1169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160</v>
      </c>
      <c r="AU130" s="19" t="s">
        <v>81</v>
      </c>
    </row>
    <row r="131" s="2" customFormat="1">
      <c r="A131" s="40"/>
      <c r="B131" s="41"/>
      <c r="C131" s="42"/>
      <c r="D131" s="227" t="s">
        <v>242</v>
      </c>
      <c r="E131" s="42"/>
      <c r="F131" s="266" t="s">
        <v>1170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242</v>
      </c>
      <c r="AU131" s="19" t="s">
        <v>81</v>
      </c>
    </row>
    <row r="132" s="2" customFormat="1" ht="24.15" customHeight="1">
      <c r="A132" s="40"/>
      <c r="B132" s="41"/>
      <c r="C132" s="214" t="s">
        <v>308</v>
      </c>
      <c r="D132" s="214" t="s">
        <v>155</v>
      </c>
      <c r="E132" s="215" t="s">
        <v>1171</v>
      </c>
      <c r="F132" s="216" t="s">
        <v>1172</v>
      </c>
      <c r="G132" s="217" t="s">
        <v>317</v>
      </c>
      <c r="H132" s="218">
        <v>32</v>
      </c>
      <c r="I132" s="219"/>
      <c r="J132" s="220">
        <f>ROUND(I132*H132,2)</f>
        <v>0</v>
      </c>
      <c r="K132" s="216" t="s">
        <v>256</v>
      </c>
      <c r="L132" s="46"/>
      <c r="M132" s="221" t="s">
        <v>19</v>
      </c>
      <c r="N132" s="222" t="s">
        <v>45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88</v>
      </c>
      <c r="AT132" s="225" t="s">
        <v>155</v>
      </c>
      <c r="AU132" s="225" t="s">
        <v>81</v>
      </c>
      <c r="AY132" s="19" t="s">
        <v>152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81</v>
      </c>
      <c r="BK132" s="226">
        <f>ROUND(I132*H132,2)</f>
        <v>0</v>
      </c>
      <c r="BL132" s="19" t="s">
        <v>88</v>
      </c>
      <c r="BM132" s="225" t="s">
        <v>311</v>
      </c>
    </row>
    <row r="133" s="2" customFormat="1">
      <c r="A133" s="40"/>
      <c r="B133" s="41"/>
      <c r="C133" s="42"/>
      <c r="D133" s="227" t="s">
        <v>160</v>
      </c>
      <c r="E133" s="42"/>
      <c r="F133" s="228" t="s">
        <v>1172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160</v>
      </c>
      <c r="AU133" s="19" t="s">
        <v>81</v>
      </c>
    </row>
    <row r="134" s="2" customFormat="1" ht="24.15" customHeight="1">
      <c r="A134" s="40"/>
      <c r="B134" s="41"/>
      <c r="C134" s="234" t="s">
        <v>211</v>
      </c>
      <c r="D134" s="234" t="s">
        <v>186</v>
      </c>
      <c r="E134" s="235" t="s">
        <v>1173</v>
      </c>
      <c r="F134" s="236" t="s">
        <v>1174</v>
      </c>
      <c r="G134" s="237" t="s">
        <v>317</v>
      </c>
      <c r="H134" s="238">
        <v>32</v>
      </c>
      <c r="I134" s="239"/>
      <c r="J134" s="240">
        <f>ROUND(I134*H134,2)</f>
        <v>0</v>
      </c>
      <c r="K134" s="236" t="s">
        <v>256</v>
      </c>
      <c r="L134" s="241"/>
      <c r="M134" s="242" t="s">
        <v>19</v>
      </c>
      <c r="N134" s="243" t="s">
        <v>45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183</v>
      </c>
      <c r="AT134" s="225" t="s">
        <v>186</v>
      </c>
      <c r="AU134" s="225" t="s">
        <v>81</v>
      </c>
      <c r="AY134" s="19" t="s">
        <v>152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88</v>
      </c>
      <c r="BM134" s="225" t="s">
        <v>319</v>
      </c>
    </row>
    <row r="135" s="2" customFormat="1">
      <c r="A135" s="40"/>
      <c r="B135" s="41"/>
      <c r="C135" s="42"/>
      <c r="D135" s="227" t="s">
        <v>160</v>
      </c>
      <c r="E135" s="42"/>
      <c r="F135" s="228" t="s">
        <v>1174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160</v>
      </c>
      <c r="AU135" s="19" t="s">
        <v>81</v>
      </c>
    </row>
    <row r="136" s="2" customFormat="1" ht="16.5" customHeight="1">
      <c r="A136" s="40"/>
      <c r="B136" s="41"/>
      <c r="C136" s="214" t="s">
        <v>321</v>
      </c>
      <c r="D136" s="214" t="s">
        <v>155</v>
      </c>
      <c r="E136" s="215" t="s">
        <v>1175</v>
      </c>
      <c r="F136" s="216" t="s">
        <v>1176</v>
      </c>
      <c r="G136" s="217" t="s">
        <v>317</v>
      </c>
      <c r="H136" s="218">
        <v>1</v>
      </c>
      <c r="I136" s="219"/>
      <c r="J136" s="220">
        <f>ROUND(I136*H136,2)</f>
        <v>0</v>
      </c>
      <c r="K136" s="216" t="s">
        <v>256</v>
      </c>
      <c r="L136" s="46"/>
      <c r="M136" s="221" t="s">
        <v>19</v>
      </c>
      <c r="N136" s="222" t="s">
        <v>45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88</v>
      </c>
      <c r="AT136" s="225" t="s">
        <v>155</v>
      </c>
      <c r="AU136" s="225" t="s">
        <v>81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88</v>
      </c>
      <c r="BM136" s="225" t="s">
        <v>324</v>
      </c>
    </row>
    <row r="137" s="2" customFormat="1">
      <c r="A137" s="40"/>
      <c r="B137" s="41"/>
      <c r="C137" s="42"/>
      <c r="D137" s="227" t="s">
        <v>160</v>
      </c>
      <c r="E137" s="42"/>
      <c r="F137" s="228" t="s">
        <v>1176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160</v>
      </c>
      <c r="AU137" s="19" t="s">
        <v>81</v>
      </c>
    </row>
    <row r="138" s="2" customFormat="1" ht="16.5" customHeight="1">
      <c r="A138" s="40"/>
      <c r="B138" s="41"/>
      <c r="C138" s="234" t="s">
        <v>216</v>
      </c>
      <c r="D138" s="234" t="s">
        <v>186</v>
      </c>
      <c r="E138" s="235" t="s">
        <v>1177</v>
      </c>
      <c r="F138" s="236" t="s">
        <v>1178</v>
      </c>
      <c r="G138" s="237" t="s">
        <v>317</v>
      </c>
      <c r="H138" s="238">
        <v>1</v>
      </c>
      <c r="I138" s="239"/>
      <c r="J138" s="240">
        <f>ROUND(I138*H138,2)</f>
        <v>0</v>
      </c>
      <c r="K138" s="236" t="s">
        <v>256</v>
      </c>
      <c r="L138" s="241"/>
      <c r="M138" s="242" t="s">
        <v>19</v>
      </c>
      <c r="N138" s="243" t="s">
        <v>45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183</v>
      </c>
      <c r="AT138" s="225" t="s">
        <v>186</v>
      </c>
      <c r="AU138" s="225" t="s">
        <v>81</v>
      </c>
      <c r="AY138" s="19" t="s">
        <v>152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81</v>
      </c>
      <c r="BK138" s="226">
        <f>ROUND(I138*H138,2)</f>
        <v>0</v>
      </c>
      <c r="BL138" s="19" t="s">
        <v>88</v>
      </c>
      <c r="BM138" s="225" t="s">
        <v>328</v>
      </c>
    </row>
    <row r="139" s="2" customFormat="1">
      <c r="A139" s="40"/>
      <c r="B139" s="41"/>
      <c r="C139" s="42"/>
      <c r="D139" s="227" t="s">
        <v>160</v>
      </c>
      <c r="E139" s="42"/>
      <c r="F139" s="228" t="s">
        <v>1178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160</v>
      </c>
      <c r="AU139" s="19" t="s">
        <v>81</v>
      </c>
    </row>
    <row r="140" s="2" customFormat="1" ht="16.5" customHeight="1">
      <c r="A140" s="40"/>
      <c r="B140" s="41"/>
      <c r="C140" s="214" t="s">
        <v>7</v>
      </c>
      <c r="D140" s="214" t="s">
        <v>155</v>
      </c>
      <c r="E140" s="215" t="s">
        <v>1179</v>
      </c>
      <c r="F140" s="216" t="s">
        <v>1180</v>
      </c>
      <c r="G140" s="217" t="s">
        <v>317</v>
      </c>
      <c r="H140" s="218">
        <v>1</v>
      </c>
      <c r="I140" s="219"/>
      <c r="J140" s="220">
        <f>ROUND(I140*H140,2)</f>
        <v>0</v>
      </c>
      <c r="K140" s="216" t="s">
        <v>256</v>
      </c>
      <c r="L140" s="46"/>
      <c r="M140" s="221" t="s">
        <v>19</v>
      </c>
      <c r="N140" s="222" t="s">
        <v>45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88</v>
      </c>
      <c r="AT140" s="225" t="s">
        <v>155</v>
      </c>
      <c r="AU140" s="225" t="s">
        <v>81</v>
      </c>
      <c r="AY140" s="19" t="s">
        <v>152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81</v>
      </c>
      <c r="BK140" s="226">
        <f>ROUND(I140*H140,2)</f>
        <v>0</v>
      </c>
      <c r="BL140" s="19" t="s">
        <v>88</v>
      </c>
      <c r="BM140" s="225" t="s">
        <v>332</v>
      </c>
    </row>
    <row r="141" s="2" customFormat="1">
      <c r="A141" s="40"/>
      <c r="B141" s="41"/>
      <c r="C141" s="42"/>
      <c r="D141" s="227" t="s">
        <v>160</v>
      </c>
      <c r="E141" s="42"/>
      <c r="F141" s="228" t="s">
        <v>1180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160</v>
      </c>
      <c r="AU141" s="19" t="s">
        <v>81</v>
      </c>
    </row>
    <row r="142" s="2" customFormat="1" ht="16.5" customHeight="1">
      <c r="A142" s="40"/>
      <c r="B142" s="41"/>
      <c r="C142" s="234" t="s">
        <v>222</v>
      </c>
      <c r="D142" s="234" t="s">
        <v>186</v>
      </c>
      <c r="E142" s="235" t="s">
        <v>1181</v>
      </c>
      <c r="F142" s="236" t="s">
        <v>1182</v>
      </c>
      <c r="G142" s="237" t="s">
        <v>317</v>
      </c>
      <c r="H142" s="238">
        <v>1</v>
      </c>
      <c r="I142" s="239"/>
      <c r="J142" s="240">
        <f>ROUND(I142*H142,2)</f>
        <v>0</v>
      </c>
      <c r="K142" s="236" t="s">
        <v>256</v>
      </c>
      <c r="L142" s="241"/>
      <c r="M142" s="242" t="s">
        <v>19</v>
      </c>
      <c r="N142" s="243" t="s">
        <v>45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183</v>
      </c>
      <c r="AT142" s="225" t="s">
        <v>186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81</v>
      </c>
      <c r="BK142" s="226">
        <f>ROUND(I142*H142,2)</f>
        <v>0</v>
      </c>
      <c r="BL142" s="19" t="s">
        <v>88</v>
      </c>
      <c r="BM142" s="225" t="s">
        <v>335</v>
      </c>
    </row>
    <row r="143" s="2" customFormat="1">
      <c r="A143" s="40"/>
      <c r="B143" s="41"/>
      <c r="C143" s="42"/>
      <c r="D143" s="227" t="s">
        <v>160</v>
      </c>
      <c r="E143" s="42"/>
      <c r="F143" s="228" t="s">
        <v>1182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160</v>
      </c>
      <c r="AU143" s="19" t="s">
        <v>81</v>
      </c>
    </row>
    <row r="144" s="2" customFormat="1" ht="24.15" customHeight="1">
      <c r="A144" s="40"/>
      <c r="B144" s="41"/>
      <c r="C144" s="214" t="s">
        <v>336</v>
      </c>
      <c r="D144" s="214" t="s">
        <v>155</v>
      </c>
      <c r="E144" s="215" t="s">
        <v>1183</v>
      </c>
      <c r="F144" s="216" t="s">
        <v>1184</v>
      </c>
      <c r="G144" s="217" t="s">
        <v>317</v>
      </c>
      <c r="H144" s="218">
        <v>1</v>
      </c>
      <c r="I144" s="219"/>
      <c r="J144" s="220">
        <f>ROUND(I144*H144,2)</f>
        <v>0</v>
      </c>
      <c r="K144" s="216" t="s">
        <v>256</v>
      </c>
      <c r="L144" s="46"/>
      <c r="M144" s="221" t="s">
        <v>19</v>
      </c>
      <c r="N144" s="222" t="s">
        <v>45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88</v>
      </c>
      <c r="AT144" s="225" t="s">
        <v>155</v>
      </c>
      <c r="AU144" s="225" t="s">
        <v>81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88</v>
      </c>
      <c r="BM144" s="225" t="s">
        <v>339</v>
      </c>
    </row>
    <row r="145" s="2" customFormat="1">
      <c r="A145" s="40"/>
      <c r="B145" s="41"/>
      <c r="C145" s="42"/>
      <c r="D145" s="227" t="s">
        <v>160</v>
      </c>
      <c r="E145" s="42"/>
      <c r="F145" s="228" t="s">
        <v>1184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160</v>
      </c>
      <c r="AU145" s="19" t="s">
        <v>81</v>
      </c>
    </row>
    <row r="146" s="2" customFormat="1" ht="24.15" customHeight="1">
      <c r="A146" s="40"/>
      <c r="B146" s="41"/>
      <c r="C146" s="234" t="s">
        <v>226</v>
      </c>
      <c r="D146" s="234" t="s">
        <v>186</v>
      </c>
      <c r="E146" s="235" t="s">
        <v>1185</v>
      </c>
      <c r="F146" s="236" t="s">
        <v>1186</v>
      </c>
      <c r="G146" s="237" t="s">
        <v>317</v>
      </c>
      <c r="H146" s="238">
        <v>1</v>
      </c>
      <c r="I146" s="239"/>
      <c r="J146" s="240">
        <f>ROUND(I146*H146,2)</f>
        <v>0</v>
      </c>
      <c r="K146" s="236" t="s">
        <v>256</v>
      </c>
      <c r="L146" s="241"/>
      <c r="M146" s="242" t="s">
        <v>19</v>
      </c>
      <c r="N146" s="243" t="s">
        <v>45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183</v>
      </c>
      <c r="AT146" s="225" t="s">
        <v>186</v>
      </c>
      <c r="AU146" s="225" t="s">
        <v>81</v>
      </c>
      <c r="AY146" s="19" t="s">
        <v>152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81</v>
      </c>
      <c r="BK146" s="226">
        <f>ROUND(I146*H146,2)</f>
        <v>0</v>
      </c>
      <c r="BL146" s="19" t="s">
        <v>88</v>
      </c>
      <c r="BM146" s="225" t="s">
        <v>342</v>
      </c>
    </row>
    <row r="147" s="2" customFormat="1">
      <c r="A147" s="40"/>
      <c r="B147" s="41"/>
      <c r="C147" s="42"/>
      <c r="D147" s="227" t="s">
        <v>160</v>
      </c>
      <c r="E147" s="42"/>
      <c r="F147" s="228" t="s">
        <v>1186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160</v>
      </c>
      <c r="AU147" s="19" t="s">
        <v>81</v>
      </c>
    </row>
    <row r="148" s="2" customFormat="1">
      <c r="A148" s="40"/>
      <c r="B148" s="41"/>
      <c r="C148" s="42"/>
      <c r="D148" s="227" t="s">
        <v>242</v>
      </c>
      <c r="E148" s="42"/>
      <c r="F148" s="266" t="s">
        <v>1187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242</v>
      </c>
      <c r="AU148" s="19" t="s">
        <v>81</v>
      </c>
    </row>
    <row r="149" s="2" customFormat="1" ht="16.5" customHeight="1">
      <c r="A149" s="40"/>
      <c r="B149" s="41"/>
      <c r="C149" s="214" t="s">
        <v>344</v>
      </c>
      <c r="D149" s="214" t="s">
        <v>155</v>
      </c>
      <c r="E149" s="215" t="s">
        <v>1188</v>
      </c>
      <c r="F149" s="216" t="s">
        <v>1189</v>
      </c>
      <c r="G149" s="217" t="s">
        <v>317</v>
      </c>
      <c r="H149" s="218">
        <v>6</v>
      </c>
      <c r="I149" s="219"/>
      <c r="J149" s="220">
        <f>ROUND(I149*H149,2)</f>
        <v>0</v>
      </c>
      <c r="K149" s="216" t="s">
        <v>256</v>
      </c>
      <c r="L149" s="46"/>
      <c r="M149" s="221" t="s">
        <v>19</v>
      </c>
      <c r="N149" s="222" t="s">
        <v>45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88</v>
      </c>
      <c r="AT149" s="225" t="s">
        <v>155</v>
      </c>
      <c r="AU149" s="225" t="s">
        <v>81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88</v>
      </c>
      <c r="BM149" s="225" t="s">
        <v>347</v>
      </c>
    </row>
    <row r="150" s="2" customFormat="1">
      <c r="A150" s="40"/>
      <c r="B150" s="41"/>
      <c r="C150" s="42"/>
      <c r="D150" s="227" t="s">
        <v>160</v>
      </c>
      <c r="E150" s="42"/>
      <c r="F150" s="228" t="s">
        <v>1189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160</v>
      </c>
      <c r="AU150" s="19" t="s">
        <v>81</v>
      </c>
    </row>
    <row r="151" s="2" customFormat="1" ht="16.5" customHeight="1">
      <c r="A151" s="40"/>
      <c r="B151" s="41"/>
      <c r="C151" s="234" t="s">
        <v>235</v>
      </c>
      <c r="D151" s="234" t="s">
        <v>186</v>
      </c>
      <c r="E151" s="235" t="s">
        <v>1190</v>
      </c>
      <c r="F151" s="236" t="s">
        <v>1191</v>
      </c>
      <c r="G151" s="237" t="s">
        <v>317</v>
      </c>
      <c r="H151" s="238">
        <v>6</v>
      </c>
      <c r="I151" s="239"/>
      <c r="J151" s="240">
        <f>ROUND(I151*H151,2)</f>
        <v>0</v>
      </c>
      <c r="K151" s="236" t="s">
        <v>256</v>
      </c>
      <c r="L151" s="241"/>
      <c r="M151" s="242" t="s">
        <v>19</v>
      </c>
      <c r="N151" s="243" t="s">
        <v>45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183</v>
      </c>
      <c r="AT151" s="225" t="s">
        <v>186</v>
      </c>
      <c r="AU151" s="225" t="s">
        <v>81</v>
      </c>
      <c r="AY151" s="19" t="s">
        <v>152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81</v>
      </c>
      <c r="BK151" s="226">
        <f>ROUND(I151*H151,2)</f>
        <v>0</v>
      </c>
      <c r="BL151" s="19" t="s">
        <v>88</v>
      </c>
      <c r="BM151" s="225" t="s">
        <v>350</v>
      </c>
    </row>
    <row r="152" s="2" customFormat="1">
      <c r="A152" s="40"/>
      <c r="B152" s="41"/>
      <c r="C152" s="42"/>
      <c r="D152" s="227" t="s">
        <v>160</v>
      </c>
      <c r="E152" s="42"/>
      <c r="F152" s="228" t="s">
        <v>1191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160</v>
      </c>
      <c r="AU152" s="19" t="s">
        <v>81</v>
      </c>
    </row>
    <row r="153" s="12" customFormat="1" ht="25.92" customHeight="1">
      <c r="A153" s="12"/>
      <c r="B153" s="198"/>
      <c r="C153" s="199"/>
      <c r="D153" s="200" t="s">
        <v>73</v>
      </c>
      <c r="E153" s="201" t="s">
        <v>366</v>
      </c>
      <c r="F153" s="201" t="s">
        <v>314</v>
      </c>
      <c r="G153" s="199"/>
      <c r="H153" s="199"/>
      <c r="I153" s="202"/>
      <c r="J153" s="203">
        <f>BK153</f>
        <v>0</v>
      </c>
      <c r="K153" s="199"/>
      <c r="L153" s="204"/>
      <c r="M153" s="205"/>
      <c r="N153" s="206"/>
      <c r="O153" s="206"/>
      <c r="P153" s="207">
        <f>SUM(P154:P168)</f>
        <v>0</v>
      </c>
      <c r="Q153" s="206"/>
      <c r="R153" s="207">
        <f>SUM(R154:R168)</f>
        <v>0</v>
      </c>
      <c r="S153" s="206"/>
      <c r="T153" s="208">
        <f>SUM(T154:T168)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81</v>
      </c>
      <c r="AT153" s="210" t="s">
        <v>73</v>
      </c>
      <c r="AU153" s="210" t="s">
        <v>74</v>
      </c>
      <c r="AY153" s="209" t="s">
        <v>152</v>
      </c>
      <c r="BK153" s="211">
        <f>SUM(BK154:BK168)</f>
        <v>0</v>
      </c>
    </row>
    <row r="154" s="2" customFormat="1" ht="16.5" customHeight="1">
      <c r="A154" s="40"/>
      <c r="B154" s="41"/>
      <c r="C154" s="214" t="s">
        <v>351</v>
      </c>
      <c r="D154" s="214" t="s">
        <v>155</v>
      </c>
      <c r="E154" s="215" t="s">
        <v>1192</v>
      </c>
      <c r="F154" s="216" t="s">
        <v>1193</v>
      </c>
      <c r="G154" s="217" t="s">
        <v>317</v>
      </c>
      <c r="H154" s="218">
        <v>3</v>
      </c>
      <c r="I154" s="219"/>
      <c r="J154" s="220">
        <f>ROUND(I154*H154,2)</f>
        <v>0</v>
      </c>
      <c r="K154" s="216" t="s">
        <v>256</v>
      </c>
      <c r="L154" s="46"/>
      <c r="M154" s="221" t="s">
        <v>19</v>
      </c>
      <c r="N154" s="222" t="s">
        <v>45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88</v>
      </c>
      <c r="AT154" s="225" t="s">
        <v>155</v>
      </c>
      <c r="AU154" s="225" t="s">
        <v>81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81</v>
      </c>
      <c r="BK154" s="226">
        <f>ROUND(I154*H154,2)</f>
        <v>0</v>
      </c>
      <c r="BL154" s="19" t="s">
        <v>88</v>
      </c>
      <c r="BM154" s="225" t="s">
        <v>354</v>
      </c>
    </row>
    <row r="155" s="2" customFormat="1">
      <c r="A155" s="40"/>
      <c r="B155" s="41"/>
      <c r="C155" s="42"/>
      <c r="D155" s="227" t="s">
        <v>160</v>
      </c>
      <c r="E155" s="42"/>
      <c r="F155" s="228" t="s">
        <v>1193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160</v>
      </c>
      <c r="AU155" s="19" t="s">
        <v>81</v>
      </c>
    </row>
    <row r="156" s="2" customFormat="1">
      <c r="A156" s="40"/>
      <c r="B156" s="41"/>
      <c r="C156" s="42"/>
      <c r="D156" s="227" t="s">
        <v>242</v>
      </c>
      <c r="E156" s="42"/>
      <c r="F156" s="266" t="s">
        <v>1194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242</v>
      </c>
      <c r="AU156" s="19" t="s">
        <v>81</v>
      </c>
    </row>
    <row r="157" s="2" customFormat="1" ht="16.5" customHeight="1">
      <c r="A157" s="40"/>
      <c r="B157" s="41"/>
      <c r="C157" s="214" t="s">
        <v>241</v>
      </c>
      <c r="D157" s="214" t="s">
        <v>155</v>
      </c>
      <c r="E157" s="215" t="s">
        <v>1195</v>
      </c>
      <c r="F157" s="216" t="s">
        <v>1196</v>
      </c>
      <c r="G157" s="217" t="s">
        <v>317</v>
      </c>
      <c r="H157" s="218">
        <v>1</v>
      </c>
      <c r="I157" s="219"/>
      <c r="J157" s="220">
        <f>ROUND(I157*H157,2)</f>
        <v>0</v>
      </c>
      <c r="K157" s="216" t="s">
        <v>256</v>
      </c>
      <c r="L157" s="46"/>
      <c r="M157" s="221" t="s">
        <v>19</v>
      </c>
      <c r="N157" s="222" t="s">
        <v>45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88</v>
      </c>
      <c r="AT157" s="225" t="s">
        <v>155</v>
      </c>
      <c r="AU157" s="225" t="s">
        <v>81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81</v>
      </c>
      <c r="BK157" s="226">
        <f>ROUND(I157*H157,2)</f>
        <v>0</v>
      </c>
      <c r="BL157" s="19" t="s">
        <v>88</v>
      </c>
      <c r="BM157" s="225" t="s">
        <v>357</v>
      </c>
    </row>
    <row r="158" s="2" customFormat="1">
      <c r="A158" s="40"/>
      <c r="B158" s="41"/>
      <c r="C158" s="42"/>
      <c r="D158" s="227" t="s">
        <v>160</v>
      </c>
      <c r="E158" s="42"/>
      <c r="F158" s="228" t="s">
        <v>1196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160</v>
      </c>
      <c r="AU158" s="19" t="s">
        <v>81</v>
      </c>
    </row>
    <row r="159" s="2" customFormat="1">
      <c r="A159" s="40"/>
      <c r="B159" s="41"/>
      <c r="C159" s="42"/>
      <c r="D159" s="227" t="s">
        <v>242</v>
      </c>
      <c r="E159" s="42"/>
      <c r="F159" s="266" t="s">
        <v>1197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242</v>
      </c>
      <c r="AU159" s="19" t="s">
        <v>81</v>
      </c>
    </row>
    <row r="160" s="2" customFormat="1" ht="16.5" customHeight="1">
      <c r="A160" s="40"/>
      <c r="B160" s="41"/>
      <c r="C160" s="214" t="s">
        <v>358</v>
      </c>
      <c r="D160" s="214" t="s">
        <v>155</v>
      </c>
      <c r="E160" s="215" t="s">
        <v>1198</v>
      </c>
      <c r="F160" s="216" t="s">
        <v>1199</v>
      </c>
      <c r="G160" s="217" t="s">
        <v>317</v>
      </c>
      <c r="H160" s="218">
        <v>54</v>
      </c>
      <c r="I160" s="219"/>
      <c r="J160" s="220">
        <f>ROUND(I160*H160,2)</f>
        <v>0</v>
      </c>
      <c r="K160" s="216" t="s">
        <v>256</v>
      </c>
      <c r="L160" s="46"/>
      <c r="M160" s="221" t="s">
        <v>19</v>
      </c>
      <c r="N160" s="222" t="s">
        <v>45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88</v>
      </c>
      <c r="AT160" s="225" t="s">
        <v>155</v>
      </c>
      <c r="AU160" s="225" t="s">
        <v>81</v>
      </c>
      <c r="AY160" s="19" t="s">
        <v>152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81</v>
      </c>
      <c r="BK160" s="226">
        <f>ROUND(I160*H160,2)</f>
        <v>0</v>
      </c>
      <c r="BL160" s="19" t="s">
        <v>88</v>
      </c>
      <c r="BM160" s="225" t="s">
        <v>361</v>
      </c>
    </row>
    <row r="161" s="2" customFormat="1">
      <c r="A161" s="40"/>
      <c r="B161" s="41"/>
      <c r="C161" s="42"/>
      <c r="D161" s="227" t="s">
        <v>160</v>
      </c>
      <c r="E161" s="42"/>
      <c r="F161" s="228" t="s">
        <v>1199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160</v>
      </c>
      <c r="AU161" s="19" t="s">
        <v>81</v>
      </c>
    </row>
    <row r="162" s="2" customFormat="1" ht="16.5" customHeight="1">
      <c r="A162" s="40"/>
      <c r="B162" s="41"/>
      <c r="C162" s="214" t="s">
        <v>302</v>
      </c>
      <c r="D162" s="214" t="s">
        <v>155</v>
      </c>
      <c r="E162" s="215" t="s">
        <v>1200</v>
      </c>
      <c r="F162" s="216" t="s">
        <v>1201</v>
      </c>
      <c r="G162" s="217" t="s">
        <v>317</v>
      </c>
      <c r="H162" s="218">
        <v>1</v>
      </c>
      <c r="I162" s="219"/>
      <c r="J162" s="220">
        <f>ROUND(I162*H162,2)</f>
        <v>0</v>
      </c>
      <c r="K162" s="216" t="s">
        <v>256</v>
      </c>
      <c r="L162" s="46"/>
      <c r="M162" s="221" t="s">
        <v>19</v>
      </c>
      <c r="N162" s="222" t="s">
        <v>45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88</v>
      </c>
      <c r="AT162" s="225" t="s">
        <v>155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88</v>
      </c>
      <c r="BM162" s="225" t="s">
        <v>612</v>
      </c>
    </row>
    <row r="163" s="2" customFormat="1">
      <c r="A163" s="40"/>
      <c r="B163" s="41"/>
      <c r="C163" s="42"/>
      <c r="D163" s="227" t="s">
        <v>160</v>
      </c>
      <c r="E163" s="42"/>
      <c r="F163" s="228" t="s">
        <v>1201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160</v>
      </c>
      <c r="AU163" s="19" t="s">
        <v>81</v>
      </c>
    </row>
    <row r="164" s="2" customFormat="1">
      <c r="A164" s="40"/>
      <c r="B164" s="41"/>
      <c r="C164" s="42"/>
      <c r="D164" s="227" t="s">
        <v>242</v>
      </c>
      <c r="E164" s="42"/>
      <c r="F164" s="266" t="s">
        <v>1202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242</v>
      </c>
      <c r="AU164" s="19" t="s">
        <v>81</v>
      </c>
    </row>
    <row r="165" s="2" customFormat="1" ht="24.15" customHeight="1">
      <c r="A165" s="40"/>
      <c r="B165" s="41"/>
      <c r="C165" s="214" t="s">
        <v>510</v>
      </c>
      <c r="D165" s="214" t="s">
        <v>155</v>
      </c>
      <c r="E165" s="215" t="s">
        <v>1203</v>
      </c>
      <c r="F165" s="216" t="s">
        <v>1204</v>
      </c>
      <c r="G165" s="217" t="s">
        <v>395</v>
      </c>
      <c r="H165" s="218">
        <v>2</v>
      </c>
      <c r="I165" s="219"/>
      <c r="J165" s="220">
        <f>ROUND(I165*H165,2)</f>
        <v>0</v>
      </c>
      <c r="K165" s="216" t="s">
        <v>256</v>
      </c>
      <c r="L165" s="46"/>
      <c r="M165" s="221" t="s">
        <v>19</v>
      </c>
      <c r="N165" s="222" t="s">
        <v>45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88</v>
      </c>
      <c r="AT165" s="225" t="s">
        <v>155</v>
      </c>
      <c r="AU165" s="225" t="s">
        <v>81</v>
      </c>
      <c r="AY165" s="19" t="s">
        <v>152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81</v>
      </c>
      <c r="BK165" s="226">
        <f>ROUND(I165*H165,2)</f>
        <v>0</v>
      </c>
      <c r="BL165" s="19" t="s">
        <v>88</v>
      </c>
      <c r="BM165" s="225" t="s">
        <v>620</v>
      </c>
    </row>
    <row r="166" s="2" customFormat="1">
      <c r="A166" s="40"/>
      <c r="B166" s="41"/>
      <c r="C166" s="42"/>
      <c r="D166" s="227" t="s">
        <v>160</v>
      </c>
      <c r="E166" s="42"/>
      <c r="F166" s="228" t="s">
        <v>1204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160</v>
      </c>
      <c r="AU166" s="19" t="s">
        <v>81</v>
      </c>
    </row>
    <row r="167" s="2" customFormat="1" ht="24.15" customHeight="1">
      <c r="A167" s="40"/>
      <c r="B167" s="41"/>
      <c r="C167" s="234" t="s">
        <v>189</v>
      </c>
      <c r="D167" s="234" t="s">
        <v>186</v>
      </c>
      <c r="E167" s="235" t="s">
        <v>1205</v>
      </c>
      <c r="F167" s="236" t="s">
        <v>1206</v>
      </c>
      <c r="G167" s="237" t="s">
        <v>395</v>
      </c>
      <c r="H167" s="238">
        <v>2</v>
      </c>
      <c r="I167" s="239"/>
      <c r="J167" s="240">
        <f>ROUND(I167*H167,2)</f>
        <v>0</v>
      </c>
      <c r="K167" s="236" t="s">
        <v>256</v>
      </c>
      <c r="L167" s="241"/>
      <c r="M167" s="242" t="s">
        <v>19</v>
      </c>
      <c r="N167" s="243" t="s">
        <v>45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183</v>
      </c>
      <c r="AT167" s="225" t="s">
        <v>186</v>
      </c>
      <c r="AU167" s="225" t="s">
        <v>81</v>
      </c>
      <c r="AY167" s="19" t="s">
        <v>152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81</v>
      </c>
      <c r="BK167" s="226">
        <f>ROUND(I167*H167,2)</f>
        <v>0</v>
      </c>
      <c r="BL167" s="19" t="s">
        <v>88</v>
      </c>
      <c r="BM167" s="225" t="s">
        <v>628</v>
      </c>
    </row>
    <row r="168" s="2" customFormat="1">
      <c r="A168" s="40"/>
      <c r="B168" s="41"/>
      <c r="C168" s="42"/>
      <c r="D168" s="227" t="s">
        <v>160</v>
      </c>
      <c r="E168" s="42"/>
      <c r="F168" s="228" t="s">
        <v>1206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160</v>
      </c>
      <c r="AU168" s="19" t="s">
        <v>81</v>
      </c>
    </row>
    <row r="169" s="12" customFormat="1" ht="25.92" customHeight="1">
      <c r="A169" s="12"/>
      <c r="B169" s="198"/>
      <c r="C169" s="199"/>
      <c r="D169" s="200" t="s">
        <v>73</v>
      </c>
      <c r="E169" s="201" t="s">
        <v>1207</v>
      </c>
      <c r="F169" s="201" t="s">
        <v>1208</v>
      </c>
      <c r="G169" s="199"/>
      <c r="H169" s="199"/>
      <c r="I169" s="202"/>
      <c r="J169" s="203">
        <f>BK169</f>
        <v>0</v>
      </c>
      <c r="K169" s="199"/>
      <c r="L169" s="204"/>
      <c r="M169" s="205"/>
      <c r="N169" s="206"/>
      <c r="O169" s="206"/>
      <c r="P169" s="207">
        <f>SUM(P170:P178)</f>
        <v>0</v>
      </c>
      <c r="Q169" s="206"/>
      <c r="R169" s="207">
        <f>SUM(R170:R178)</f>
        <v>0</v>
      </c>
      <c r="S169" s="206"/>
      <c r="T169" s="208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81</v>
      </c>
      <c r="AT169" s="210" t="s">
        <v>73</v>
      </c>
      <c r="AU169" s="210" t="s">
        <v>74</v>
      </c>
      <c r="AY169" s="209" t="s">
        <v>152</v>
      </c>
      <c r="BK169" s="211">
        <f>SUM(BK170:BK178)</f>
        <v>0</v>
      </c>
    </row>
    <row r="170" s="2" customFormat="1" ht="24.15" customHeight="1">
      <c r="A170" s="40"/>
      <c r="B170" s="41"/>
      <c r="C170" s="214" t="s">
        <v>517</v>
      </c>
      <c r="D170" s="214" t="s">
        <v>155</v>
      </c>
      <c r="E170" s="215" t="s">
        <v>1209</v>
      </c>
      <c r="F170" s="216" t="s">
        <v>1210</v>
      </c>
      <c r="G170" s="217" t="s">
        <v>395</v>
      </c>
      <c r="H170" s="218">
        <v>1</v>
      </c>
      <c r="I170" s="219"/>
      <c r="J170" s="220">
        <f>ROUND(I170*H170,2)</f>
        <v>0</v>
      </c>
      <c r="K170" s="216" t="s">
        <v>256</v>
      </c>
      <c r="L170" s="46"/>
      <c r="M170" s="221" t="s">
        <v>19</v>
      </c>
      <c r="N170" s="222" t="s">
        <v>45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88</v>
      </c>
      <c r="AT170" s="225" t="s">
        <v>155</v>
      </c>
      <c r="AU170" s="225" t="s">
        <v>81</v>
      </c>
      <c r="AY170" s="19" t="s">
        <v>152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81</v>
      </c>
      <c r="BK170" s="226">
        <f>ROUND(I170*H170,2)</f>
        <v>0</v>
      </c>
      <c r="BL170" s="19" t="s">
        <v>88</v>
      </c>
      <c r="BM170" s="225" t="s">
        <v>638</v>
      </c>
    </row>
    <row r="171" s="2" customFormat="1">
      <c r="A171" s="40"/>
      <c r="B171" s="41"/>
      <c r="C171" s="42"/>
      <c r="D171" s="227" t="s">
        <v>160</v>
      </c>
      <c r="E171" s="42"/>
      <c r="F171" s="228" t="s">
        <v>1210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160</v>
      </c>
      <c r="AU171" s="19" t="s">
        <v>81</v>
      </c>
    </row>
    <row r="172" s="2" customFormat="1" ht="24.15" customHeight="1">
      <c r="A172" s="40"/>
      <c r="B172" s="41"/>
      <c r="C172" s="234" t="s">
        <v>311</v>
      </c>
      <c r="D172" s="234" t="s">
        <v>186</v>
      </c>
      <c r="E172" s="235" t="s">
        <v>1211</v>
      </c>
      <c r="F172" s="236" t="s">
        <v>1212</v>
      </c>
      <c r="G172" s="237" t="s">
        <v>395</v>
      </c>
      <c r="H172" s="238">
        <v>1</v>
      </c>
      <c r="I172" s="239"/>
      <c r="J172" s="240">
        <f>ROUND(I172*H172,2)</f>
        <v>0</v>
      </c>
      <c r="K172" s="236" t="s">
        <v>256</v>
      </c>
      <c r="L172" s="241"/>
      <c r="M172" s="242" t="s">
        <v>19</v>
      </c>
      <c r="N172" s="243" t="s">
        <v>45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183</v>
      </c>
      <c r="AT172" s="225" t="s">
        <v>186</v>
      </c>
      <c r="AU172" s="225" t="s">
        <v>81</v>
      </c>
      <c r="AY172" s="19" t="s">
        <v>152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81</v>
      </c>
      <c r="BK172" s="226">
        <f>ROUND(I172*H172,2)</f>
        <v>0</v>
      </c>
      <c r="BL172" s="19" t="s">
        <v>88</v>
      </c>
      <c r="BM172" s="225" t="s">
        <v>648</v>
      </c>
    </row>
    <row r="173" s="2" customFormat="1">
      <c r="A173" s="40"/>
      <c r="B173" s="41"/>
      <c r="C173" s="42"/>
      <c r="D173" s="227" t="s">
        <v>160</v>
      </c>
      <c r="E173" s="42"/>
      <c r="F173" s="228" t="s">
        <v>1212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160</v>
      </c>
      <c r="AU173" s="19" t="s">
        <v>81</v>
      </c>
    </row>
    <row r="174" s="2" customFormat="1" ht="24.15" customHeight="1">
      <c r="A174" s="40"/>
      <c r="B174" s="41"/>
      <c r="C174" s="214" t="s">
        <v>524</v>
      </c>
      <c r="D174" s="214" t="s">
        <v>155</v>
      </c>
      <c r="E174" s="215" t="s">
        <v>1213</v>
      </c>
      <c r="F174" s="216" t="s">
        <v>1214</v>
      </c>
      <c r="G174" s="217" t="s">
        <v>395</v>
      </c>
      <c r="H174" s="218">
        <v>1</v>
      </c>
      <c r="I174" s="219"/>
      <c r="J174" s="220">
        <f>ROUND(I174*H174,2)</f>
        <v>0</v>
      </c>
      <c r="K174" s="216" t="s">
        <v>256</v>
      </c>
      <c r="L174" s="46"/>
      <c r="M174" s="221" t="s">
        <v>19</v>
      </c>
      <c r="N174" s="222" t="s">
        <v>45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88</v>
      </c>
      <c r="AT174" s="225" t="s">
        <v>155</v>
      </c>
      <c r="AU174" s="225" t="s">
        <v>81</v>
      </c>
      <c r="AY174" s="19" t="s">
        <v>152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81</v>
      </c>
      <c r="BK174" s="226">
        <f>ROUND(I174*H174,2)</f>
        <v>0</v>
      </c>
      <c r="BL174" s="19" t="s">
        <v>88</v>
      </c>
      <c r="BM174" s="225" t="s">
        <v>656</v>
      </c>
    </row>
    <row r="175" s="2" customFormat="1">
      <c r="A175" s="40"/>
      <c r="B175" s="41"/>
      <c r="C175" s="42"/>
      <c r="D175" s="227" t="s">
        <v>160</v>
      </c>
      <c r="E175" s="42"/>
      <c r="F175" s="228" t="s">
        <v>1214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160</v>
      </c>
      <c r="AU175" s="19" t="s">
        <v>81</v>
      </c>
    </row>
    <row r="176" s="2" customFormat="1" ht="24.15" customHeight="1">
      <c r="A176" s="40"/>
      <c r="B176" s="41"/>
      <c r="C176" s="234" t="s">
        <v>319</v>
      </c>
      <c r="D176" s="234" t="s">
        <v>186</v>
      </c>
      <c r="E176" s="235" t="s">
        <v>1215</v>
      </c>
      <c r="F176" s="236" t="s">
        <v>1216</v>
      </c>
      <c r="G176" s="237" t="s">
        <v>395</v>
      </c>
      <c r="H176" s="238">
        <v>1</v>
      </c>
      <c r="I176" s="239"/>
      <c r="J176" s="240">
        <f>ROUND(I176*H176,2)</f>
        <v>0</v>
      </c>
      <c r="K176" s="236" t="s">
        <v>256</v>
      </c>
      <c r="L176" s="241"/>
      <c r="M176" s="242" t="s">
        <v>19</v>
      </c>
      <c r="N176" s="243" t="s">
        <v>45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183</v>
      </c>
      <c r="AT176" s="225" t="s">
        <v>186</v>
      </c>
      <c r="AU176" s="225" t="s">
        <v>81</v>
      </c>
      <c r="AY176" s="19" t="s">
        <v>152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81</v>
      </c>
      <c r="BK176" s="226">
        <f>ROUND(I176*H176,2)</f>
        <v>0</v>
      </c>
      <c r="BL176" s="19" t="s">
        <v>88</v>
      </c>
      <c r="BM176" s="225" t="s">
        <v>667</v>
      </c>
    </row>
    <row r="177" s="2" customFormat="1">
      <c r="A177" s="40"/>
      <c r="B177" s="41"/>
      <c r="C177" s="42"/>
      <c r="D177" s="227" t="s">
        <v>160</v>
      </c>
      <c r="E177" s="42"/>
      <c r="F177" s="228" t="s">
        <v>1216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160</v>
      </c>
      <c r="AU177" s="19" t="s">
        <v>81</v>
      </c>
    </row>
    <row r="178" s="2" customFormat="1">
      <c r="A178" s="40"/>
      <c r="B178" s="41"/>
      <c r="C178" s="42"/>
      <c r="D178" s="227" t="s">
        <v>242</v>
      </c>
      <c r="E178" s="42"/>
      <c r="F178" s="266" t="s">
        <v>1217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242</v>
      </c>
      <c r="AU178" s="19" t="s">
        <v>81</v>
      </c>
    </row>
    <row r="179" s="12" customFormat="1" ht="25.92" customHeight="1">
      <c r="A179" s="12"/>
      <c r="B179" s="198"/>
      <c r="C179" s="199"/>
      <c r="D179" s="200" t="s">
        <v>73</v>
      </c>
      <c r="E179" s="201" t="s">
        <v>369</v>
      </c>
      <c r="F179" s="201" t="s">
        <v>370</v>
      </c>
      <c r="G179" s="199"/>
      <c r="H179" s="199"/>
      <c r="I179" s="202"/>
      <c r="J179" s="203">
        <f>BK179</f>
        <v>0</v>
      </c>
      <c r="K179" s="199"/>
      <c r="L179" s="204"/>
      <c r="M179" s="205"/>
      <c r="N179" s="206"/>
      <c r="O179" s="206"/>
      <c r="P179" s="207">
        <f>SUM(P180:P201)</f>
        <v>0</v>
      </c>
      <c r="Q179" s="206"/>
      <c r="R179" s="207">
        <f>SUM(R180:R201)</f>
        <v>0</v>
      </c>
      <c r="S179" s="206"/>
      <c r="T179" s="208">
        <f>SUM(T180:T201)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81</v>
      </c>
      <c r="AT179" s="210" t="s">
        <v>73</v>
      </c>
      <c r="AU179" s="210" t="s">
        <v>74</v>
      </c>
      <c r="AY179" s="209" t="s">
        <v>152</v>
      </c>
      <c r="BK179" s="211">
        <f>SUM(BK180:BK201)</f>
        <v>0</v>
      </c>
    </row>
    <row r="180" s="2" customFormat="1" ht="16.5" customHeight="1">
      <c r="A180" s="40"/>
      <c r="B180" s="41"/>
      <c r="C180" s="214" t="s">
        <v>531</v>
      </c>
      <c r="D180" s="214" t="s">
        <v>155</v>
      </c>
      <c r="E180" s="215" t="s">
        <v>1218</v>
      </c>
      <c r="F180" s="216" t="s">
        <v>1219</v>
      </c>
      <c r="G180" s="217" t="s">
        <v>266</v>
      </c>
      <c r="H180" s="218">
        <v>110</v>
      </c>
      <c r="I180" s="219"/>
      <c r="J180" s="220">
        <f>ROUND(I180*H180,2)</f>
        <v>0</v>
      </c>
      <c r="K180" s="216" t="s">
        <v>256</v>
      </c>
      <c r="L180" s="46"/>
      <c r="M180" s="221" t="s">
        <v>19</v>
      </c>
      <c r="N180" s="222" t="s">
        <v>45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88</v>
      </c>
      <c r="AT180" s="225" t="s">
        <v>155</v>
      </c>
      <c r="AU180" s="225" t="s">
        <v>81</v>
      </c>
      <c r="AY180" s="19" t="s">
        <v>152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81</v>
      </c>
      <c r="BK180" s="226">
        <f>ROUND(I180*H180,2)</f>
        <v>0</v>
      </c>
      <c r="BL180" s="19" t="s">
        <v>88</v>
      </c>
      <c r="BM180" s="225" t="s">
        <v>950</v>
      </c>
    </row>
    <row r="181" s="2" customFormat="1">
      <c r="A181" s="40"/>
      <c r="B181" s="41"/>
      <c r="C181" s="42"/>
      <c r="D181" s="227" t="s">
        <v>160</v>
      </c>
      <c r="E181" s="42"/>
      <c r="F181" s="228" t="s">
        <v>1219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160</v>
      </c>
      <c r="AU181" s="19" t="s">
        <v>81</v>
      </c>
    </row>
    <row r="182" s="2" customFormat="1" ht="16.5" customHeight="1">
      <c r="A182" s="40"/>
      <c r="B182" s="41"/>
      <c r="C182" s="234" t="s">
        <v>324</v>
      </c>
      <c r="D182" s="234" t="s">
        <v>186</v>
      </c>
      <c r="E182" s="235" t="s">
        <v>1220</v>
      </c>
      <c r="F182" s="236" t="s">
        <v>1221</v>
      </c>
      <c r="G182" s="237" t="s">
        <v>266</v>
      </c>
      <c r="H182" s="238">
        <v>110</v>
      </c>
      <c r="I182" s="239"/>
      <c r="J182" s="240">
        <f>ROUND(I182*H182,2)</f>
        <v>0</v>
      </c>
      <c r="K182" s="236" t="s">
        <v>256</v>
      </c>
      <c r="L182" s="241"/>
      <c r="M182" s="242" t="s">
        <v>19</v>
      </c>
      <c r="N182" s="243" t="s">
        <v>45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183</v>
      </c>
      <c r="AT182" s="225" t="s">
        <v>186</v>
      </c>
      <c r="AU182" s="225" t="s">
        <v>81</v>
      </c>
      <c r="AY182" s="19" t="s">
        <v>152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81</v>
      </c>
      <c r="BK182" s="226">
        <f>ROUND(I182*H182,2)</f>
        <v>0</v>
      </c>
      <c r="BL182" s="19" t="s">
        <v>88</v>
      </c>
      <c r="BM182" s="225" t="s">
        <v>955</v>
      </c>
    </row>
    <row r="183" s="2" customFormat="1">
      <c r="A183" s="40"/>
      <c r="B183" s="41"/>
      <c r="C183" s="42"/>
      <c r="D183" s="227" t="s">
        <v>160</v>
      </c>
      <c r="E183" s="42"/>
      <c r="F183" s="228" t="s">
        <v>1221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160</v>
      </c>
      <c r="AU183" s="19" t="s">
        <v>81</v>
      </c>
    </row>
    <row r="184" s="2" customFormat="1" ht="16.5" customHeight="1">
      <c r="A184" s="40"/>
      <c r="B184" s="41"/>
      <c r="C184" s="214" t="s">
        <v>538</v>
      </c>
      <c r="D184" s="214" t="s">
        <v>155</v>
      </c>
      <c r="E184" s="215" t="s">
        <v>1222</v>
      </c>
      <c r="F184" s="216" t="s">
        <v>1223</v>
      </c>
      <c r="G184" s="217" t="s">
        <v>266</v>
      </c>
      <c r="H184" s="218">
        <v>120</v>
      </c>
      <c r="I184" s="219"/>
      <c r="J184" s="220">
        <f>ROUND(I184*H184,2)</f>
        <v>0</v>
      </c>
      <c r="K184" s="216" t="s">
        <v>256</v>
      </c>
      <c r="L184" s="46"/>
      <c r="M184" s="221" t="s">
        <v>19</v>
      </c>
      <c r="N184" s="222" t="s">
        <v>45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88</v>
      </c>
      <c r="AT184" s="225" t="s">
        <v>155</v>
      </c>
      <c r="AU184" s="225" t="s">
        <v>81</v>
      </c>
      <c r="AY184" s="19" t="s">
        <v>152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81</v>
      </c>
      <c r="BK184" s="226">
        <f>ROUND(I184*H184,2)</f>
        <v>0</v>
      </c>
      <c r="BL184" s="19" t="s">
        <v>88</v>
      </c>
      <c r="BM184" s="225" t="s">
        <v>960</v>
      </c>
    </row>
    <row r="185" s="2" customFormat="1">
      <c r="A185" s="40"/>
      <c r="B185" s="41"/>
      <c r="C185" s="42"/>
      <c r="D185" s="227" t="s">
        <v>160</v>
      </c>
      <c r="E185" s="42"/>
      <c r="F185" s="228" t="s">
        <v>1223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160</v>
      </c>
      <c r="AU185" s="19" t="s">
        <v>81</v>
      </c>
    </row>
    <row r="186" s="2" customFormat="1" ht="16.5" customHeight="1">
      <c r="A186" s="40"/>
      <c r="B186" s="41"/>
      <c r="C186" s="234" t="s">
        <v>328</v>
      </c>
      <c r="D186" s="234" t="s">
        <v>186</v>
      </c>
      <c r="E186" s="235" t="s">
        <v>1224</v>
      </c>
      <c r="F186" s="236" t="s">
        <v>1225</v>
      </c>
      <c r="G186" s="237" t="s">
        <v>266</v>
      </c>
      <c r="H186" s="238">
        <v>120</v>
      </c>
      <c r="I186" s="239"/>
      <c r="J186" s="240">
        <f>ROUND(I186*H186,2)</f>
        <v>0</v>
      </c>
      <c r="K186" s="236" t="s">
        <v>256</v>
      </c>
      <c r="L186" s="241"/>
      <c r="M186" s="242" t="s">
        <v>19</v>
      </c>
      <c r="N186" s="243" t="s">
        <v>45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183</v>
      </c>
      <c r="AT186" s="225" t="s">
        <v>186</v>
      </c>
      <c r="AU186" s="225" t="s">
        <v>81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81</v>
      </c>
      <c r="BK186" s="226">
        <f>ROUND(I186*H186,2)</f>
        <v>0</v>
      </c>
      <c r="BL186" s="19" t="s">
        <v>88</v>
      </c>
      <c r="BM186" s="225" t="s">
        <v>965</v>
      </c>
    </row>
    <row r="187" s="2" customFormat="1">
      <c r="A187" s="40"/>
      <c r="B187" s="41"/>
      <c r="C187" s="42"/>
      <c r="D187" s="227" t="s">
        <v>160</v>
      </c>
      <c r="E187" s="42"/>
      <c r="F187" s="228" t="s">
        <v>1225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160</v>
      </c>
      <c r="AU187" s="19" t="s">
        <v>81</v>
      </c>
    </row>
    <row r="188" s="2" customFormat="1" ht="16.5" customHeight="1">
      <c r="A188" s="40"/>
      <c r="B188" s="41"/>
      <c r="C188" s="214" t="s">
        <v>545</v>
      </c>
      <c r="D188" s="214" t="s">
        <v>155</v>
      </c>
      <c r="E188" s="215" t="s">
        <v>371</v>
      </c>
      <c r="F188" s="216" t="s">
        <v>372</v>
      </c>
      <c r="G188" s="217" t="s">
        <v>266</v>
      </c>
      <c r="H188" s="218">
        <v>410</v>
      </c>
      <c r="I188" s="219"/>
      <c r="J188" s="220">
        <f>ROUND(I188*H188,2)</f>
        <v>0</v>
      </c>
      <c r="K188" s="216" t="s">
        <v>256</v>
      </c>
      <c r="L188" s="46"/>
      <c r="M188" s="221" t="s">
        <v>19</v>
      </c>
      <c r="N188" s="222" t="s">
        <v>45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88</v>
      </c>
      <c r="AT188" s="225" t="s">
        <v>155</v>
      </c>
      <c r="AU188" s="225" t="s">
        <v>81</v>
      </c>
      <c r="AY188" s="19" t="s">
        <v>152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81</v>
      </c>
      <c r="BK188" s="226">
        <f>ROUND(I188*H188,2)</f>
        <v>0</v>
      </c>
      <c r="BL188" s="19" t="s">
        <v>88</v>
      </c>
      <c r="BM188" s="225" t="s">
        <v>971</v>
      </c>
    </row>
    <row r="189" s="2" customFormat="1">
      <c r="A189" s="40"/>
      <c r="B189" s="41"/>
      <c r="C189" s="42"/>
      <c r="D189" s="227" t="s">
        <v>160</v>
      </c>
      <c r="E189" s="42"/>
      <c r="F189" s="228" t="s">
        <v>372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160</v>
      </c>
      <c r="AU189" s="19" t="s">
        <v>81</v>
      </c>
    </row>
    <row r="190" s="2" customFormat="1" ht="16.5" customHeight="1">
      <c r="A190" s="40"/>
      <c r="B190" s="41"/>
      <c r="C190" s="234" t="s">
        <v>332</v>
      </c>
      <c r="D190" s="234" t="s">
        <v>186</v>
      </c>
      <c r="E190" s="235" t="s">
        <v>373</v>
      </c>
      <c r="F190" s="236" t="s">
        <v>374</v>
      </c>
      <c r="G190" s="237" t="s">
        <v>266</v>
      </c>
      <c r="H190" s="238">
        <v>410</v>
      </c>
      <c r="I190" s="239"/>
      <c r="J190" s="240">
        <f>ROUND(I190*H190,2)</f>
        <v>0</v>
      </c>
      <c r="K190" s="236" t="s">
        <v>256</v>
      </c>
      <c r="L190" s="241"/>
      <c r="M190" s="242" t="s">
        <v>19</v>
      </c>
      <c r="N190" s="243" t="s">
        <v>45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183</v>
      </c>
      <c r="AT190" s="225" t="s">
        <v>186</v>
      </c>
      <c r="AU190" s="225" t="s">
        <v>81</v>
      </c>
      <c r="AY190" s="19" t="s">
        <v>152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81</v>
      </c>
      <c r="BK190" s="226">
        <f>ROUND(I190*H190,2)</f>
        <v>0</v>
      </c>
      <c r="BL190" s="19" t="s">
        <v>88</v>
      </c>
      <c r="BM190" s="225" t="s">
        <v>976</v>
      </c>
    </row>
    <row r="191" s="2" customFormat="1">
      <c r="A191" s="40"/>
      <c r="B191" s="41"/>
      <c r="C191" s="42"/>
      <c r="D191" s="227" t="s">
        <v>160</v>
      </c>
      <c r="E191" s="42"/>
      <c r="F191" s="228" t="s">
        <v>374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160</v>
      </c>
      <c r="AU191" s="19" t="s">
        <v>81</v>
      </c>
    </row>
    <row r="192" s="2" customFormat="1">
      <c r="A192" s="40"/>
      <c r="B192" s="41"/>
      <c r="C192" s="42"/>
      <c r="D192" s="227" t="s">
        <v>242</v>
      </c>
      <c r="E192" s="42"/>
      <c r="F192" s="266" t="s">
        <v>1226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242</v>
      </c>
      <c r="AU192" s="19" t="s">
        <v>81</v>
      </c>
    </row>
    <row r="193" s="2" customFormat="1" ht="16.5" customHeight="1">
      <c r="A193" s="40"/>
      <c r="B193" s="41"/>
      <c r="C193" s="214" t="s">
        <v>552</v>
      </c>
      <c r="D193" s="214" t="s">
        <v>155</v>
      </c>
      <c r="E193" s="215" t="s">
        <v>1227</v>
      </c>
      <c r="F193" s="216" t="s">
        <v>1228</v>
      </c>
      <c r="G193" s="217" t="s">
        <v>266</v>
      </c>
      <c r="H193" s="218">
        <v>20</v>
      </c>
      <c r="I193" s="219"/>
      <c r="J193" s="220">
        <f>ROUND(I193*H193,2)</f>
        <v>0</v>
      </c>
      <c r="K193" s="216" t="s">
        <v>256</v>
      </c>
      <c r="L193" s="46"/>
      <c r="M193" s="221" t="s">
        <v>19</v>
      </c>
      <c r="N193" s="222" t="s">
        <v>45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88</v>
      </c>
      <c r="AT193" s="225" t="s">
        <v>155</v>
      </c>
      <c r="AU193" s="225" t="s">
        <v>81</v>
      </c>
      <c r="AY193" s="19" t="s">
        <v>152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81</v>
      </c>
      <c r="BK193" s="226">
        <f>ROUND(I193*H193,2)</f>
        <v>0</v>
      </c>
      <c r="BL193" s="19" t="s">
        <v>88</v>
      </c>
      <c r="BM193" s="225" t="s">
        <v>500</v>
      </c>
    </row>
    <row r="194" s="2" customFormat="1">
      <c r="A194" s="40"/>
      <c r="B194" s="41"/>
      <c r="C194" s="42"/>
      <c r="D194" s="227" t="s">
        <v>160</v>
      </c>
      <c r="E194" s="42"/>
      <c r="F194" s="228" t="s">
        <v>1228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160</v>
      </c>
      <c r="AU194" s="19" t="s">
        <v>81</v>
      </c>
    </row>
    <row r="195" s="2" customFormat="1" ht="16.5" customHeight="1">
      <c r="A195" s="40"/>
      <c r="B195" s="41"/>
      <c r="C195" s="234" t="s">
        <v>335</v>
      </c>
      <c r="D195" s="234" t="s">
        <v>186</v>
      </c>
      <c r="E195" s="235" t="s">
        <v>1229</v>
      </c>
      <c r="F195" s="236" t="s">
        <v>1230</v>
      </c>
      <c r="G195" s="237" t="s">
        <v>266</v>
      </c>
      <c r="H195" s="238">
        <v>20</v>
      </c>
      <c r="I195" s="239"/>
      <c r="J195" s="240">
        <f>ROUND(I195*H195,2)</f>
        <v>0</v>
      </c>
      <c r="K195" s="236" t="s">
        <v>256</v>
      </c>
      <c r="L195" s="241"/>
      <c r="M195" s="242" t="s">
        <v>19</v>
      </c>
      <c r="N195" s="243" t="s">
        <v>45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183</v>
      </c>
      <c r="AT195" s="225" t="s">
        <v>186</v>
      </c>
      <c r="AU195" s="225" t="s">
        <v>81</v>
      </c>
      <c r="AY195" s="19" t="s">
        <v>152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81</v>
      </c>
      <c r="BK195" s="226">
        <f>ROUND(I195*H195,2)</f>
        <v>0</v>
      </c>
      <c r="BL195" s="19" t="s">
        <v>88</v>
      </c>
      <c r="BM195" s="225" t="s">
        <v>986</v>
      </c>
    </row>
    <row r="196" s="2" customFormat="1">
      <c r="A196" s="40"/>
      <c r="B196" s="41"/>
      <c r="C196" s="42"/>
      <c r="D196" s="227" t="s">
        <v>160</v>
      </c>
      <c r="E196" s="42"/>
      <c r="F196" s="228" t="s">
        <v>1230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160</v>
      </c>
      <c r="AU196" s="19" t="s">
        <v>81</v>
      </c>
    </row>
    <row r="197" s="2" customFormat="1">
      <c r="A197" s="40"/>
      <c r="B197" s="41"/>
      <c r="C197" s="42"/>
      <c r="D197" s="227" t="s">
        <v>242</v>
      </c>
      <c r="E197" s="42"/>
      <c r="F197" s="266" t="s">
        <v>1231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242</v>
      </c>
      <c r="AU197" s="19" t="s">
        <v>81</v>
      </c>
    </row>
    <row r="198" s="2" customFormat="1" ht="16.5" customHeight="1">
      <c r="A198" s="40"/>
      <c r="B198" s="41"/>
      <c r="C198" s="214" t="s">
        <v>559</v>
      </c>
      <c r="D198" s="214" t="s">
        <v>155</v>
      </c>
      <c r="E198" s="215" t="s">
        <v>375</v>
      </c>
      <c r="F198" s="216" t="s">
        <v>376</v>
      </c>
      <c r="G198" s="217" t="s">
        <v>317</v>
      </c>
      <c r="H198" s="218">
        <v>590</v>
      </c>
      <c r="I198" s="219"/>
      <c r="J198" s="220">
        <f>ROUND(I198*H198,2)</f>
        <v>0</v>
      </c>
      <c r="K198" s="216" t="s">
        <v>256</v>
      </c>
      <c r="L198" s="46"/>
      <c r="M198" s="221" t="s">
        <v>19</v>
      </c>
      <c r="N198" s="222" t="s">
        <v>45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88</v>
      </c>
      <c r="AT198" s="225" t="s">
        <v>155</v>
      </c>
      <c r="AU198" s="225" t="s">
        <v>81</v>
      </c>
      <c r="AY198" s="19" t="s">
        <v>152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81</v>
      </c>
      <c r="BK198" s="226">
        <f>ROUND(I198*H198,2)</f>
        <v>0</v>
      </c>
      <c r="BL198" s="19" t="s">
        <v>88</v>
      </c>
      <c r="BM198" s="225" t="s">
        <v>506</v>
      </c>
    </row>
    <row r="199" s="2" customFormat="1">
      <c r="A199" s="40"/>
      <c r="B199" s="41"/>
      <c r="C199" s="42"/>
      <c r="D199" s="227" t="s">
        <v>160</v>
      </c>
      <c r="E199" s="42"/>
      <c r="F199" s="228" t="s">
        <v>376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160</v>
      </c>
      <c r="AU199" s="19" t="s">
        <v>81</v>
      </c>
    </row>
    <row r="200" s="2" customFormat="1" ht="16.5" customHeight="1">
      <c r="A200" s="40"/>
      <c r="B200" s="41"/>
      <c r="C200" s="234" t="s">
        <v>339</v>
      </c>
      <c r="D200" s="234" t="s">
        <v>186</v>
      </c>
      <c r="E200" s="235" t="s">
        <v>377</v>
      </c>
      <c r="F200" s="236" t="s">
        <v>378</v>
      </c>
      <c r="G200" s="237" t="s">
        <v>317</v>
      </c>
      <c r="H200" s="238">
        <v>590</v>
      </c>
      <c r="I200" s="239"/>
      <c r="J200" s="240">
        <f>ROUND(I200*H200,2)</f>
        <v>0</v>
      </c>
      <c r="K200" s="236" t="s">
        <v>256</v>
      </c>
      <c r="L200" s="241"/>
      <c r="M200" s="242" t="s">
        <v>19</v>
      </c>
      <c r="N200" s="243" t="s">
        <v>45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183</v>
      </c>
      <c r="AT200" s="225" t="s">
        <v>186</v>
      </c>
      <c r="AU200" s="225" t="s">
        <v>81</v>
      </c>
      <c r="AY200" s="19" t="s">
        <v>152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81</v>
      </c>
      <c r="BK200" s="226">
        <f>ROUND(I200*H200,2)</f>
        <v>0</v>
      </c>
      <c r="BL200" s="19" t="s">
        <v>88</v>
      </c>
      <c r="BM200" s="225" t="s">
        <v>509</v>
      </c>
    </row>
    <row r="201" s="2" customFormat="1">
      <c r="A201" s="40"/>
      <c r="B201" s="41"/>
      <c r="C201" s="42"/>
      <c r="D201" s="227" t="s">
        <v>160</v>
      </c>
      <c r="E201" s="42"/>
      <c r="F201" s="228" t="s">
        <v>378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160</v>
      </c>
      <c r="AU201" s="19" t="s">
        <v>81</v>
      </c>
    </row>
    <row r="202" s="12" customFormat="1" ht="25.92" customHeight="1">
      <c r="A202" s="12"/>
      <c r="B202" s="198"/>
      <c r="C202" s="199"/>
      <c r="D202" s="200" t="s">
        <v>73</v>
      </c>
      <c r="E202" s="201" t="s">
        <v>379</v>
      </c>
      <c r="F202" s="201" t="s">
        <v>380</v>
      </c>
      <c r="G202" s="199"/>
      <c r="H202" s="199"/>
      <c r="I202" s="202"/>
      <c r="J202" s="203">
        <f>BK202</f>
        <v>0</v>
      </c>
      <c r="K202" s="199"/>
      <c r="L202" s="204"/>
      <c r="M202" s="205"/>
      <c r="N202" s="206"/>
      <c r="O202" s="206"/>
      <c r="P202" s="207">
        <f>SUM(P203:P228)</f>
        <v>0</v>
      </c>
      <c r="Q202" s="206"/>
      <c r="R202" s="207">
        <f>SUM(R203:R228)</f>
        <v>0</v>
      </c>
      <c r="S202" s="206"/>
      <c r="T202" s="208">
        <f>SUM(T203:T228)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81</v>
      </c>
      <c r="AT202" s="210" t="s">
        <v>73</v>
      </c>
      <c r="AU202" s="210" t="s">
        <v>74</v>
      </c>
      <c r="AY202" s="209" t="s">
        <v>152</v>
      </c>
      <c r="BK202" s="211">
        <f>SUM(BK203:BK228)</f>
        <v>0</v>
      </c>
    </row>
    <row r="203" s="2" customFormat="1" ht="24.15" customHeight="1">
      <c r="A203" s="40"/>
      <c r="B203" s="41"/>
      <c r="C203" s="214" t="s">
        <v>566</v>
      </c>
      <c r="D203" s="214" t="s">
        <v>155</v>
      </c>
      <c r="E203" s="215" t="s">
        <v>381</v>
      </c>
      <c r="F203" s="216" t="s">
        <v>382</v>
      </c>
      <c r="G203" s="217" t="s">
        <v>266</v>
      </c>
      <c r="H203" s="218">
        <v>45</v>
      </c>
      <c r="I203" s="219"/>
      <c r="J203" s="220">
        <f>ROUND(I203*H203,2)</f>
        <v>0</v>
      </c>
      <c r="K203" s="216" t="s">
        <v>256</v>
      </c>
      <c r="L203" s="46"/>
      <c r="M203" s="221" t="s">
        <v>19</v>
      </c>
      <c r="N203" s="222" t="s">
        <v>45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88</v>
      </c>
      <c r="AT203" s="225" t="s">
        <v>155</v>
      </c>
      <c r="AU203" s="225" t="s">
        <v>81</v>
      </c>
      <c r="AY203" s="19" t="s">
        <v>152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81</v>
      </c>
      <c r="BK203" s="226">
        <f>ROUND(I203*H203,2)</f>
        <v>0</v>
      </c>
      <c r="BL203" s="19" t="s">
        <v>88</v>
      </c>
      <c r="BM203" s="225" t="s">
        <v>513</v>
      </c>
    </row>
    <row r="204" s="2" customFormat="1">
      <c r="A204" s="40"/>
      <c r="B204" s="41"/>
      <c r="C204" s="42"/>
      <c r="D204" s="227" t="s">
        <v>160</v>
      </c>
      <c r="E204" s="42"/>
      <c r="F204" s="228" t="s">
        <v>382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160</v>
      </c>
      <c r="AU204" s="19" t="s">
        <v>81</v>
      </c>
    </row>
    <row r="205" s="2" customFormat="1" ht="24.15" customHeight="1">
      <c r="A205" s="40"/>
      <c r="B205" s="41"/>
      <c r="C205" s="234" t="s">
        <v>342</v>
      </c>
      <c r="D205" s="234" t="s">
        <v>186</v>
      </c>
      <c r="E205" s="235" t="s">
        <v>383</v>
      </c>
      <c r="F205" s="236" t="s">
        <v>384</v>
      </c>
      <c r="G205" s="237" t="s">
        <v>266</v>
      </c>
      <c r="H205" s="238">
        <v>45</v>
      </c>
      <c r="I205" s="239"/>
      <c r="J205" s="240">
        <f>ROUND(I205*H205,2)</f>
        <v>0</v>
      </c>
      <c r="K205" s="236" t="s">
        <v>256</v>
      </c>
      <c r="L205" s="241"/>
      <c r="M205" s="242" t="s">
        <v>19</v>
      </c>
      <c r="N205" s="243" t="s">
        <v>45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183</v>
      </c>
      <c r="AT205" s="225" t="s">
        <v>186</v>
      </c>
      <c r="AU205" s="225" t="s">
        <v>81</v>
      </c>
      <c r="AY205" s="19" t="s">
        <v>152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81</v>
      </c>
      <c r="BK205" s="226">
        <f>ROUND(I205*H205,2)</f>
        <v>0</v>
      </c>
      <c r="BL205" s="19" t="s">
        <v>88</v>
      </c>
      <c r="BM205" s="225" t="s">
        <v>516</v>
      </c>
    </row>
    <row r="206" s="2" customFormat="1">
      <c r="A206" s="40"/>
      <c r="B206" s="41"/>
      <c r="C206" s="42"/>
      <c r="D206" s="227" t="s">
        <v>160</v>
      </c>
      <c r="E206" s="42"/>
      <c r="F206" s="228" t="s">
        <v>384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160</v>
      </c>
      <c r="AU206" s="19" t="s">
        <v>81</v>
      </c>
    </row>
    <row r="207" s="2" customFormat="1" ht="24.15" customHeight="1">
      <c r="A207" s="40"/>
      <c r="B207" s="41"/>
      <c r="C207" s="214" t="s">
        <v>573</v>
      </c>
      <c r="D207" s="214" t="s">
        <v>155</v>
      </c>
      <c r="E207" s="215" t="s">
        <v>1232</v>
      </c>
      <c r="F207" s="216" t="s">
        <v>1233</v>
      </c>
      <c r="G207" s="217" t="s">
        <v>266</v>
      </c>
      <c r="H207" s="218">
        <v>18</v>
      </c>
      <c r="I207" s="219"/>
      <c r="J207" s="220">
        <f>ROUND(I207*H207,2)</f>
        <v>0</v>
      </c>
      <c r="K207" s="216" t="s">
        <v>256</v>
      </c>
      <c r="L207" s="46"/>
      <c r="M207" s="221" t="s">
        <v>19</v>
      </c>
      <c r="N207" s="222" t="s">
        <v>45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88</v>
      </c>
      <c r="AT207" s="225" t="s">
        <v>155</v>
      </c>
      <c r="AU207" s="225" t="s">
        <v>81</v>
      </c>
      <c r="AY207" s="19" t="s">
        <v>152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81</v>
      </c>
      <c r="BK207" s="226">
        <f>ROUND(I207*H207,2)</f>
        <v>0</v>
      </c>
      <c r="BL207" s="19" t="s">
        <v>88</v>
      </c>
      <c r="BM207" s="225" t="s">
        <v>520</v>
      </c>
    </row>
    <row r="208" s="2" customFormat="1">
      <c r="A208" s="40"/>
      <c r="B208" s="41"/>
      <c r="C208" s="42"/>
      <c r="D208" s="227" t="s">
        <v>160</v>
      </c>
      <c r="E208" s="42"/>
      <c r="F208" s="228" t="s">
        <v>1233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160</v>
      </c>
      <c r="AU208" s="19" t="s">
        <v>81</v>
      </c>
    </row>
    <row r="209" s="2" customFormat="1" ht="24.15" customHeight="1">
      <c r="A209" s="40"/>
      <c r="B209" s="41"/>
      <c r="C209" s="234" t="s">
        <v>347</v>
      </c>
      <c r="D209" s="234" t="s">
        <v>186</v>
      </c>
      <c r="E209" s="235" t="s">
        <v>1234</v>
      </c>
      <c r="F209" s="236" t="s">
        <v>1235</v>
      </c>
      <c r="G209" s="237" t="s">
        <v>266</v>
      </c>
      <c r="H209" s="238">
        <v>18</v>
      </c>
      <c r="I209" s="239"/>
      <c r="J209" s="240">
        <f>ROUND(I209*H209,2)</f>
        <v>0</v>
      </c>
      <c r="K209" s="236" t="s">
        <v>256</v>
      </c>
      <c r="L209" s="241"/>
      <c r="M209" s="242" t="s">
        <v>19</v>
      </c>
      <c r="N209" s="243" t="s">
        <v>45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183</v>
      </c>
      <c r="AT209" s="225" t="s">
        <v>186</v>
      </c>
      <c r="AU209" s="225" t="s">
        <v>81</v>
      </c>
      <c r="AY209" s="19" t="s">
        <v>152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81</v>
      </c>
      <c r="BK209" s="226">
        <f>ROUND(I209*H209,2)</f>
        <v>0</v>
      </c>
      <c r="BL209" s="19" t="s">
        <v>88</v>
      </c>
      <c r="BM209" s="225" t="s">
        <v>523</v>
      </c>
    </row>
    <row r="210" s="2" customFormat="1">
      <c r="A210" s="40"/>
      <c r="B210" s="41"/>
      <c r="C210" s="42"/>
      <c r="D210" s="227" t="s">
        <v>160</v>
      </c>
      <c r="E210" s="42"/>
      <c r="F210" s="228" t="s">
        <v>1235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160</v>
      </c>
      <c r="AU210" s="19" t="s">
        <v>81</v>
      </c>
    </row>
    <row r="211" s="2" customFormat="1" ht="24.15" customHeight="1">
      <c r="A211" s="40"/>
      <c r="B211" s="41"/>
      <c r="C211" s="214" t="s">
        <v>580</v>
      </c>
      <c r="D211" s="214" t="s">
        <v>155</v>
      </c>
      <c r="E211" s="215" t="s">
        <v>1236</v>
      </c>
      <c r="F211" s="216" t="s">
        <v>1237</v>
      </c>
      <c r="G211" s="217" t="s">
        <v>266</v>
      </c>
      <c r="H211" s="218">
        <v>150</v>
      </c>
      <c r="I211" s="219"/>
      <c r="J211" s="220">
        <f>ROUND(I211*H211,2)</f>
        <v>0</v>
      </c>
      <c r="K211" s="216" t="s">
        <v>256</v>
      </c>
      <c r="L211" s="46"/>
      <c r="M211" s="221" t="s">
        <v>19</v>
      </c>
      <c r="N211" s="222" t="s">
        <v>45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88</v>
      </c>
      <c r="AT211" s="225" t="s">
        <v>155</v>
      </c>
      <c r="AU211" s="225" t="s">
        <v>81</v>
      </c>
      <c r="AY211" s="19" t="s">
        <v>152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81</v>
      </c>
      <c r="BK211" s="226">
        <f>ROUND(I211*H211,2)</f>
        <v>0</v>
      </c>
      <c r="BL211" s="19" t="s">
        <v>88</v>
      </c>
      <c r="BM211" s="225" t="s">
        <v>527</v>
      </c>
    </row>
    <row r="212" s="2" customFormat="1">
      <c r="A212" s="40"/>
      <c r="B212" s="41"/>
      <c r="C212" s="42"/>
      <c r="D212" s="227" t="s">
        <v>160</v>
      </c>
      <c r="E212" s="42"/>
      <c r="F212" s="228" t="s">
        <v>1237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160</v>
      </c>
      <c r="AU212" s="19" t="s">
        <v>81</v>
      </c>
    </row>
    <row r="213" s="2" customFormat="1" ht="24.15" customHeight="1">
      <c r="A213" s="40"/>
      <c r="B213" s="41"/>
      <c r="C213" s="234" t="s">
        <v>350</v>
      </c>
      <c r="D213" s="234" t="s">
        <v>186</v>
      </c>
      <c r="E213" s="235" t="s">
        <v>1238</v>
      </c>
      <c r="F213" s="236" t="s">
        <v>1239</v>
      </c>
      <c r="G213" s="237" t="s">
        <v>266</v>
      </c>
      <c r="H213" s="238">
        <v>150</v>
      </c>
      <c r="I213" s="239"/>
      <c r="J213" s="240">
        <f>ROUND(I213*H213,2)</f>
        <v>0</v>
      </c>
      <c r="K213" s="236" t="s">
        <v>256</v>
      </c>
      <c r="L213" s="241"/>
      <c r="M213" s="242" t="s">
        <v>19</v>
      </c>
      <c r="N213" s="243" t="s">
        <v>45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183</v>
      </c>
      <c r="AT213" s="225" t="s">
        <v>186</v>
      </c>
      <c r="AU213" s="225" t="s">
        <v>81</v>
      </c>
      <c r="AY213" s="19" t="s">
        <v>152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81</v>
      </c>
      <c r="BK213" s="226">
        <f>ROUND(I213*H213,2)</f>
        <v>0</v>
      </c>
      <c r="BL213" s="19" t="s">
        <v>88</v>
      </c>
      <c r="BM213" s="225" t="s">
        <v>530</v>
      </c>
    </row>
    <row r="214" s="2" customFormat="1">
      <c r="A214" s="40"/>
      <c r="B214" s="41"/>
      <c r="C214" s="42"/>
      <c r="D214" s="227" t="s">
        <v>160</v>
      </c>
      <c r="E214" s="42"/>
      <c r="F214" s="228" t="s">
        <v>1239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160</v>
      </c>
      <c r="AU214" s="19" t="s">
        <v>81</v>
      </c>
    </row>
    <row r="215" s="2" customFormat="1">
      <c r="A215" s="40"/>
      <c r="B215" s="41"/>
      <c r="C215" s="42"/>
      <c r="D215" s="227" t="s">
        <v>242</v>
      </c>
      <c r="E215" s="42"/>
      <c r="F215" s="266" t="s">
        <v>1240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242</v>
      </c>
      <c r="AU215" s="19" t="s">
        <v>81</v>
      </c>
    </row>
    <row r="216" s="2" customFormat="1" ht="16.5" customHeight="1">
      <c r="A216" s="40"/>
      <c r="B216" s="41"/>
      <c r="C216" s="214" t="s">
        <v>587</v>
      </c>
      <c r="D216" s="214" t="s">
        <v>155</v>
      </c>
      <c r="E216" s="215" t="s">
        <v>1241</v>
      </c>
      <c r="F216" s="216" t="s">
        <v>1242</v>
      </c>
      <c r="G216" s="217" t="s">
        <v>266</v>
      </c>
      <c r="H216" s="218">
        <v>42</v>
      </c>
      <c r="I216" s="219"/>
      <c r="J216" s="220">
        <f>ROUND(I216*H216,2)</f>
        <v>0</v>
      </c>
      <c r="K216" s="216" t="s">
        <v>256</v>
      </c>
      <c r="L216" s="46"/>
      <c r="M216" s="221" t="s">
        <v>19</v>
      </c>
      <c r="N216" s="222" t="s">
        <v>45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88</v>
      </c>
      <c r="AT216" s="225" t="s">
        <v>155</v>
      </c>
      <c r="AU216" s="225" t="s">
        <v>81</v>
      </c>
      <c r="AY216" s="19" t="s">
        <v>152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81</v>
      </c>
      <c r="BK216" s="226">
        <f>ROUND(I216*H216,2)</f>
        <v>0</v>
      </c>
      <c r="BL216" s="19" t="s">
        <v>88</v>
      </c>
      <c r="BM216" s="225" t="s">
        <v>534</v>
      </c>
    </row>
    <row r="217" s="2" customFormat="1">
      <c r="A217" s="40"/>
      <c r="B217" s="41"/>
      <c r="C217" s="42"/>
      <c r="D217" s="227" t="s">
        <v>160</v>
      </c>
      <c r="E217" s="42"/>
      <c r="F217" s="228" t="s">
        <v>1242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160</v>
      </c>
      <c r="AU217" s="19" t="s">
        <v>81</v>
      </c>
    </row>
    <row r="218" s="2" customFormat="1" ht="16.5" customHeight="1">
      <c r="A218" s="40"/>
      <c r="B218" s="41"/>
      <c r="C218" s="234" t="s">
        <v>354</v>
      </c>
      <c r="D218" s="234" t="s">
        <v>186</v>
      </c>
      <c r="E218" s="235" t="s">
        <v>1243</v>
      </c>
      <c r="F218" s="236" t="s">
        <v>1244</v>
      </c>
      <c r="G218" s="237" t="s">
        <v>266</v>
      </c>
      <c r="H218" s="238">
        <v>42</v>
      </c>
      <c r="I218" s="239"/>
      <c r="J218" s="240">
        <f>ROUND(I218*H218,2)</f>
        <v>0</v>
      </c>
      <c r="K218" s="236" t="s">
        <v>256</v>
      </c>
      <c r="L218" s="241"/>
      <c r="M218" s="242" t="s">
        <v>19</v>
      </c>
      <c r="N218" s="243" t="s">
        <v>45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183</v>
      </c>
      <c r="AT218" s="225" t="s">
        <v>186</v>
      </c>
      <c r="AU218" s="225" t="s">
        <v>81</v>
      </c>
      <c r="AY218" s="19" t="s">
        <v>152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81</v>
      </c>
      <c r="BK218" s="226">
        <f>ROUND(I218*H218,2)</f>
        <v>0</v>
      </c>
      <c r="BL218" s="19" t="s">
        <v>88</v>
      </c>
      <c r="BM218" s="225" t="s">
        <v>537</v>
      </c>
    </row>
    <row r="219" s="2" customFormat="1">
      <c r="A219" s="40"/>
      <c r="B219" s="41"/>
      <c r="C219" s="42"/>
      <c r="D219" s="227" t="s">
        <v>160</v>
      </c>
      <c r="E219" s="42"/>
      <c r="F219" s="228" t="s">
        <v>1244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160</v>
      </c>
      <c r="AU219" s="19" t="s">
        <v>81</v>
      </c>
    </row>
    <row r="220" s="2" customFormat="1" ht="16.5" customHeight="1">
      <c r="A220" s="40"/>
      <c r="B220" s="41"/>
      <c r="C220" s="214" t="s">
        <v>594</v>
      </c>
      <c r="D220" s="214" t="s">
        <v>155</v>
      </c>
      <c r="E220" s="215" t="s">
        <v>1245</v>
      </c>
      <c r="F220" s="216" t="s">
        <v>1246</v>
      </c>
      <c r="G220" s="217" t="s">
        <v>266</v>
      </c>
      <c r="H220" s="218">
        <v>20</v>
      </c>
      <c r="I220" s="219"/>
      <c r="J220" s="220">
        <f>ROUND(I220*H220,2)</f>
        <v>0</v>
      </c>
      <c r="K220" s="216" t="s">
        <v>256</v>
      </c>
      <c r="L220" s="46"/>
      <c r="M220" s="221" t="s">
        <v>19</v>
      </c>
      <c r="N220" s="222" t="s">
        <v>45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88</v>
      </c>
      <c r="AT220" s="225" t="s">
        <v>155</v>
      </c>
      <c r="AU220" s="225" t="s">
        <v>81</v>
      </c>
      <c r="AY220" s="19" t="s">
        <v>152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81</v>
      </c>
      <c r="BK220" s="226">
        <f>ROUND(I220*H220,2)</f>
        <v>0</v>
      </c>
      <c r="BL220" s="19" t="s">
        <v>88</v>
      </c>
      <c r="BM220" s="225" t="s">
        <v>541</v>
      </c>
    </row>
    <row r="221" s="2" customFormat="1">
      <c r="A221" s="40"/>
      <c r="B221" s="41"/>
      <c r="C221" s="42"/>
      <c r="D221" s="227" t="s">
        <v>160</v>
      </c>
      <c r="E221" s="42"/>
      <c r="F221" s="228" t="s">
        <v>1246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160</v>
      </c>
      <c r="AU221" s="19" t="s">
        <v>81</v>
      </c>
    </row>
    <row r="222" s="2" customFormat="1" ht="16.5" customHeight="1">
      <c r="A222" s="40"/>
      <c r="B222" s="41"/>
      <c r="C222" s="234" t="s">
        <v>357</v>
      </c>
      <c r="D222" s="234" t="s">
        <v>186</v>
      </c>
      <c r="E222" s="235" t="s">
        <v>1247</v>
      </c>
      <c r="F222" s="236" t="s">
        <v>1248</v>
      </c>
      <c r="G222" s="237" t="s">
        <v>266</v>
      </c>
      <c r="H222" s="238">
        <v>20</v>
      </c>
      <c r="I222" s="239"/>
      <c r="J222" s="240">
        <f>ROUND(I222*H222,2)</f>
        <v>0</v>
      </c>
      <c r="K222" s="236" t="s">
        <v>256</v>
      </c>
      <c r="L222" s="241"/>
      <c r="M222" s="242" t="s">
        <v>19</v>
      </c>
      <c r="N222" s="243" t="s">
        <v>45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183</v>
      </c>
      <c r="AT222" s="225" t="s">
        <v>186</v>
      </c>
      <c r="AU222" s="225" t="s">
        <v>81</v>
      </c>
      <c r="AY222" s="19" t="s">
        <v>152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81</v>
      </c>
      <c r="BK222" s="226">
        <f>ROUND(I222*H222,2)</f>
        <v>0</v>
      </c>
      <c r="BL222" s="19" t="s">
        <v>88</v>
      </c>
      <c r="BM222" s="225" t="s">
        <v>544</v>
      </c>
    </row>
    <row r="223" s="2" customFormat="1">
      <c r="A223" s="40"/>
      <c r="B223" s="41"/>
      <c r="C223" s="42"/>
      <c r="D223" s="227" t="s">
        <v>160</v>
      </c>
      <c r="E223" s="42"/>
      <c r="F223" s="228" t="s">
        <v>1248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160</v>
      </c>
      <c r="AU223" s="19" t="s">
        <v>81</v>
      </c>
    </row>
    <row r="224" s="2" customFormat="1">
      <c r="A224" s="40"/>
      <c r="B224" s="41"/>
      <c r="C224" s="42"/>
      <c r="D224" s="227" t="s">
        <v>242</v>
      </c>
      <c r="E224" s="42"/>
      <c r="F224" s="266" t="s">
        <v>1249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242</v>
      </c>
      <c r="AU224" s="19" t="s">
        <v>81</v>
      </c>
    </row>
    <row r="225" s="2" customFormat="1" ht="16.5" customHeight="1">
      <c r="A225" s="40"/>
      <c r="B225" s="41"/>
      <c r="C225" s="214" t="s">
        <v>601</v>
      </c>
      <c r="D225" s="214" t="s">
        <v>155</v>
      </c>
      <c r="E225" s="215" t="s">
        <v>1250</v>
      </c>
      <c r="F225" s="216" t="s">
        <v>1251</v>
      </c>
      <c r="G225" s="217" t="s">
        <v>395</v>
      </c>
      <c r="H225" s="218">
        <v>1</v>
      </c>
      <c r="I225" s="219"/>
      <c r="J225" s="220">
        <f>ROUND(I225*H225,2)</f>
        <v>0</v>
      </c>
      <c r="K225" s="216" t="s">
        <v>256</v>
      </c>
      <c r="L225" s="46"/>
      <c r="M225" s="221" t="s">
        <v>19</v>
      </c>
      <c r="N225" s="222" t="s">
        <v>45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88</v>
      </c>
      <c r="AT225" s="225" t="s">
        <v>155</v>
      </c>
      <c r="AU225" s="225" t="s">
        <v>81</v>
      </c>
      <c r="AY225" s="19" t="s">
        <v>152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81</v>
      </c>
      <c r="BK225" s="226">
        <f>ROUND(I225*H225,2)</f>
        <v>0</v>
      </c>
      <c r="BL225" s="19" t="s">
        <v>88</v>
      </c>
      <c r="BM225" s="225" t="s">
        <v>548</v>
      </c>
    </row>
    <row r="226" s="2" customFormat="1">
      <c r="A226" s="40"/>
      <c r="B226" s="41"/>
      <c r="C226" s="42"/>
      <c r="D226" s="227" t="s">
        <v>160</v>
      </c>
      <c r="E226" s="42"/>
      <c r="F226" s="228" t="s">
        <v>1251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160</v>
      </c>
      <c r="AU226" s="19" t="s">
        <v>81</v>
      </c>
    </row>
    <row r="227" s="2" customFormat="1" ht="16.5" customHeight="1">
      <c r="A227" s="40"/>
      <c r="B227" s="41"/>
      <c r="C227" s="234" t="s">
        <v>361</v>
      </c>
      <c r="D227" s="234" t="s">
        <v>186</v>
      </c>
      <c r="E227" s="235" t="s">
        <v>1252</v>
      </c>
      <c r="F227" s="236" t="s">
        <v>1253</v>
      </c>
      <c r="G227" s="237" t="s">
        <v>395</v>
      </c>
      <c r="H227" s="238">
        <v>1</v>
      </c>
      <c r="I227" s="239"/>
      <c r="J227" s="240">
        <f>ROUND(I227*H227,2)</f>
        <v>0</v>
      </c>
      <c r="K227" s="236" t="s">
        <v>256</v>
      </c>
      <c r="L227" s="241"/>
      <c r="M227" s="242" t="s">
        <v>19</v>
      </c>
      <c r="N227" s="243" t="s">
        <v>45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183</v>
      </c>
      <c r="AT227" s="225" t="s">
        <v>186</v>
      </c>
      <c r="AU227" s="225" t="s">
        <v>81</v>
      </c>
      <c r="AY227" s="19" t="s">
        <v>152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81</v>
      </c>
      <c r="BK227" s="226">
        <f>ROUND(I227*H227,2)</f>
        <v>0</v>
      </c>
      <c r="BL227" s="19" t="s">
        <v>88</v>
      </c>
      <c r="BM227" s="225" t="s">
        <v>551</v>
      </c>
    </row>
    <row r="228" s="2" customFormat="1">
      <c r="A228" s="40"/>
      <c r="B228" s="41"/>
      <c r="C228" s="42"/>
      <c r="D228" s="227" t="s">
        <v>160</v>
      </c>
      <c r="E228" s="42"/>
      <c r="F228" s="228" t="s">
        <v>1253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160</v>
      </c>
      <c r="AU228" s="19" t="s">
        <v>81</v>
      </c>
    </row>
    <row r="229" s="12" customFormat="1" ht="25.92" customHeight="1">
      <c r="A229" s="12"/>
      <c r="B229" s="198"/>
      <c r="C229" s="199"/>
      <c r="D229" s="200" t="s">
        <v>73</v>
      </c>
      <c r="E229" s="201" t="s">
        <v>1254</v>
      </c>
      <c r="F229" s="201" t="s">
        <v>1255</v>
      </c>
      <c r="G229" s="199"/>
      <c r="H229" s="199"/>
      <c r="I229" s="202"/>
      <c r="J229" s="203">
        <f>BK229</f>
        <v>0</v>
      </c>
      <c r="K229" s="199"/>
      <c r="L229" s="204"/>
      <c r="M229" s="205"/>
      <c r="N229" s="206"/>
      <c r="O229" s="206"/>
      <c r="P229" s="207">
        <f>SUM(P230:P231)</f>
        <v>0</v>
      </c>
      <c r="Q229" s="206"/>
      <c r="R229" s="207">
        <f>SUM(R230:R231)</f>
        <v>0</v>
      </c>
      <c r="S229" s="206"/>
      <c r="T229" s="208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81</v>
      </c>
      <c r="AT229" s="210" t="s">
        <v>73</v>
      </c>
      <c r="AU229" s="210" t="s">
        <v>74</v>
      </c>
      <c r="AY229" s="209" t="s">
        <v>152</v>
      </c>
      <c r="BK229" s="211">
        <f>SUM(BK230:BK231)</f>
        <v>0</v>
      </c>
    </row>
    <row r="230" s="2" customFormat="1" ht="16.5" customHeight="1">
      <c r="A230" s="40"/>
      <c r="B230" s="41"/>
      <c r="C230" s="214" t="s">
        <v>608</v>
      </c>
      <c r="D230" s="214" t="s">
        <v>155</v>
      </c>
      <c r="E230" s="215" t="s">
        <v>1256</v>
      </c>
      <c r="F230" s="216" t="s">
        <v>1257</v>
      </c>
      <c r="G230" s="217" t="s">
        <v>395</v>
      </c>
      <c r="H230" s="218">
        <v>1</v>
      </c>
      <c r="I230" s="219"/>
      <c r="J230" s="220">
        <f>ROUND(I230*H230,2)</f>
        <v>0</v>
      </c>
      <c r="K230" s="216" t="s">
        <v>256</v>
      </c>
      <c r="L230" s="46"/>
      <c r="M230" s="221" t="s">
        <v>19</v>
      </c>
      <c r="N230" s="222" t="s">
        <v>45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88</v>
      </c>
      <c r="AT230" s="225" t="s">
        <v>155</v>
      </c>
      <c r="AU230" s="225" t="s">
        <v>81</v>
      </c>
      <c r="AY230" s="19" t="s">
        <v>152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81</v>
      </c>
      <c r="BK230" s="226">
        <f>ROUND(I230*H230,2)</f>
        <v>0</v>
      </c>
      <c r="BL230" s="19" t="s">
        <v>88</v>
      </c>
      <c r="BM230" s="225" t="s">
        <v>555</v>
      </c>
    </row>
    <row r="231" s="2" customFormat="1">
      <c r="A231" s="40"/>
      <c r="B231" s="41"/>
      <c r="C231" s="42"/>
      <c r="D231" s="227" t="s">
        <v>160</v>
      </c>
      <c r="E231" s="42"/>
      <c r="F231" s="228" t="s">
        <v>1257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160</v>
      </c>
      <c r="AU231" s="19" t="s">
        <v>81</v>
      </c>
    </row>
    <row r="232" s="12" customFormat="1" ht="25.92" customHeight="1">
      <c r="A232" s="12"/>
      <c r="B232" s="198"/>
      <c r="C232" s="199"/>
      <c r="D232" s="200" t="s">
        <v>73</v>
      </c>
      <c r="E232" s="201" t="s">
        <v>366</v>
      </c>
      <c r="F232" s="201" t="s">
        <v>314</v>
      </c>
      <c r="G232" s="199"/>
      <c r="H232" s="199"/>
      <c r="I232" s="202"/>
      <c r="J232" s="203">
        <f>BK232</f>
        <v>0</v>
      </c>
      <c r="K232" s="199"/>
      <c r="L232" s="204"/>
      <c r="M232" s="205"/>
      <c r="N232" s="206"/>
      <c r="O232" s="206"/>
      <c r="P232" s="207">
        <f>SUM(P233:P244)</f>
        <v>0</v>
      </c>
      <c r="Q232" s="206"/>
      <c r="R232" s="207">
        <f>SUM(R233:R244)</f>
        <v>0</v>
      </c>
      <c r="S232" s="206"/>
      <c r="T232" s="208">
        <f>SUM(T233:T244)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9" t="s">
        <v>81</v>
      </c>
      <c r="AT232" s="210" t="s">
        <v>73</v>
      </c>
      <c r="AU232" s="210" t="s">
        <v>74</v>
      </c>
      <c r="AY232" s="209" t="s">
        <v>152</v>
      </c>
      <c r="BK232" s="211">
        <f>SUM(BK233:BK244)</f>
        <v>0</v>
      </c>
    </row>
    <row r="233" s="2" customFormat="1" ht="16.5" customHeight="1">
      <c r="A233" s="40"/>
      <c r="B233" s="41"/>
      <c r="C233" s="214" t="s">
        <v>612</v>
      </c>
      <c r="D233" s="214" t="s">
        <v>155</v>
      </c>
      <c r="E233" s="215" t="s">
        <v>1258</v>
      </c>
      <c r="F233" s="216" t="s">
        <v>394</v>
      </c>
      <c r="G233" s="217" t="s">
        <v>395</v>
      </c>
      <c r="H233" s="218">
        <v>1</v>
      </c>
      <c r="I233" s="219"/>
      <c r="J233" s="220">
        <f>ROUND(I233*H233,2)</f>
        <v>0</v>
      </c>
      <c r="K233" s="216" t="s">
        <v>256</v>
      </c>
      <c r="L233" s="46"/>
      <c r="M233" s="221" t="s">
        <v>19</v>
      </c>
      <c r="N233" s="222" t="s">
        <v>45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88</v>
      </c>
      <c r="AT233" s="225" t="s">
        <v>155</v>
      </c>
      <c r="AU233" s="225" t="s">
        <v>81</v>
      </c>
      <c r="AY233" s="19" t="s">
        <v>152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81</v>
      </c>
      <c r="BK233" s="226">
        <f>ROUND(I233*H233,2)</f>
        <v>0</v>
      </c>
      <c r="BL233" s="19" t="s">
        <v>88</v>
      </c>
      <c r="BM233" s="225" t="s">
        <v>558</v>
      </c>
    </row>
    <row r="234" s="2" customFormat="1">
      <c r="A234" s="40"/>
      <c r="B234" s="41"/>
      <c r="C234" s="42"/>
      <c r="D234" s="227" t="s">
        <v>160</v>
      </c>
      <c r="E234" s="42"/>
      <c r="F234" s="228" t="s">
        <v>394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160</v>
      </c>
      <c r="AU234" s="19" t="s">
        <v>81</v>
      </c>
    </row>
    <row r="235" s="2" customFormat="1" ht="16.5" customHeight="1">
      <c r="A235" s="40"/>
      <c r="B235" s="41"/>
      <c r="C235" s="214" t="s">
        <v>616</v>
      </c>
      <c r="D235" s="214" t="s">
        <v>155</v>
      </c>
      <c r="E235" s="215" t="s">
        <v>1259</v>
      </c>
      <c r="F235" s="216" t="s">
        <v>397</v>
      </c>
      <c r="G235" s="217" t="s">
        <v>395</v>
      </c>
      <c r="H235" s="218">
        <v>1</v>
      </c>
      <c r="I235" s="219"/>
      <c r="J235" s="220">
        <f>ROUND(I235*H235,2)</f>
        <v>0</v>
      </c>
      <c r="K235" s="216" t="s">
        <v>256</v>
      </c>
      <c r="L235" s="46"/>
      <c r="M235" s="221" t="s">
        <v>19</v>
      </c>
      <c r="N235" s="222" t="s">
        <v>45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88</v>
      </c>
      <c r="AT235" s="225" t="s">
        <v>155</v>
      </c>
      <c r="AU235" s="225" t="s">
        <v>81</v>
      </c>
      <c r="AY235" s="19" t="s">
        <v>152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81</v>
      </c>
      <c r="BK235" s="226">
        <f>ROUND(I235*H235,2)</f>
        <v>0</v>
      </c>
      <c r="BL235" s="19" t="s">
        <v>88</v>
      </c>
      <c r="BM235" s="225" t="s">
        <v>562</v>
      </c>
    </row>
    <row r="236" s="2" customFormat="1">
      <c r="A236" s="40"/>
      <c r="B236" s="41"/>
      <c r="C236" s="42"/>
      <c r="D236" s="227" t="s">
        <v>160</v>
      </c>
      <c r="E236" s="42"/>
      <c r="F236" s="228" t="s">
        <v>397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160</v>
      </c>
      <c r="AU236" s="19" t="s">
        <v>81</v>
      </c>
    </row>
    <row r="237" s="2" customFormat="1" ht="16.5" customHeight="1">
      <c r="A237" s="40"/>
      <c r="B237" s="41"/>
      <c r="C237" s="214" t="s">
        <v>620</v>
      </c>
      <c r="D237" s="214" t="s">
        <v>155</v>
      </c>
      <c r="E237" s="215" t="s">
        <v>1260</v>
      </c>
      <c r="F237" s="216" t="s">
        <v>399</v>
      </c>
      <c r="G237" s="217" t="s">
        <v>395</v>
      </c>
      <c r="H237" s="218">
        <v>1</v>
      </c>
      <c r="I237" s="219"/>
      <c r="J237" s="220">
        <f>ROUND(I237*H237,2)</f>
        <v>0</v>
      </c>
      <c r="K237" s="216" t="s">
        <v>256</v>
      </c>
      <c r="L237" s="46"/>
      <c r="M237" s="221" t="s">
        <v>19</v>
      </c>
      <c r="N237" s="222" t="s">
        <v>45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88</v>
      </c>
      <c r="AT237" s="225" t="s">
        <v>155</v>
      </c>
      <c r="AU237" s="225" t="s">
        <v>81</v>
      </c>
      <c r="AY237" s="19" t="s">
        <v>152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81</v>
      </c>
      <c r="BK237" s="226">
        <f>ROUND(I237*H237,2)</f>
        <v>0</v>
      </c>
      <c r="BL237" s="19" t="s">
        <v>88</v>
      </c>
      <c r="BM237" s="225" t="s">
        <v>565</v>
      </c>
    </row>
    <row r="238" s="2" customFormat="1">
      <c r="A238" s="40"/>
      <c r="B238" s="41"/>
      <c r="C238" s="42"/>
      <c r="D238" s="227" t="s">
        <v>160</v>
      </c>
      <c r="E238" s="42"/>
      <c r="F238" s="228" t="s">
        <v>399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160</v>
      </c>
      <c r="AU238" s="19" t="s">
        <v>81</v>
      </c>
    </row>
    <row r="239" s="2" customFormat="1" ht="16.5" customHeight="1">
      <c r="A239" s="40"/>
      <c r="B239" s="41"/>
      <c r="C239" s="214" t="s">
        <v>624</v>
      </c>
      <c r="D239" s="214" t="s">
        <v>155</v>
      </c>
      <c r="E239" s="215" t="s">
        <v>1261</v>
      </c>
      <c r="F239" s="216" t="s">
        <v>401</v>
      </c>
      <c r="G239" s="217" t="s">
        <v>395</v>
      </c>
      <c r="H239" s="218">
        <v>1</v>
      </c>
      <c r="I239" s="219"/>
      <c r="J239" s="220">
        <f>ROUND(I239*H239,2)</f>
        <v>0</v>
      </c>
      <c r="K239" s="216" t="s">
        <v>256</v>
      </c>
      <c r="L239" s="46"/>
      <c r="M239" s="221" t="s">
        <v>19</v>
      </c>
      <c r="N239" s="222" t="s">
        <v>45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88</v>
      </c>
      <c r="AT239" s="225" t="s">
        <v>155</v>
      </c>
      <c r="AU239" s="225" t="s">
        <v>81</v>
      </c>
      <c r="AY239" s="19" t="s">
        <v>152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81</v>
      </c>
      <c r="BK239" s="226">
        <f>ROUND(I239*H239,2)</f>
        <v>0</v>
      </c>
      <c r="BL239" s="19" t="s">
        <v>88</v>
      </c>
      <c r="BM239" s="225" t="s">
        <v>569</v>
      </c>
    </row>
    <row r="240" s="2" customFormat="1">
      <c r="A240" s="40"/>
      <c r="B240" s="41"/>
      <c r="C240" s="42"/>
      <c r="D240" s="227" t="s">
        <v>160</v>
      </c>
      <c r="E240" s="42"/>
      <c r="F240" s="228" t="s">
        <v>401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160</v>
      </c>
      <c r="AU240" s="19" t="s">
        <v>81</v>
      </c>
    </row>
    <row r="241" s="2" customFormat="1" ht="16.5" customHeight="1">
      <c r="A241" s="40"/>
      <c r="B241" s="41"/>
      <c r="C241" s="214" t="s">
        <v>628</v>
      </c>
      <c r="D241" s="214" t="s">
        <v>155</v>
      </c>
      <c r="E241" s="215" t="s">
        <v>1262</v>
      </c>
      <c r="F241" s="216" t="s">
        <v>403</v>
      </c>
      <c r="G241" s="217" t="s">
        <v>395</v>
      </c>
      <c r="H241" s="218">
        <v>1</v>
      </c>
      <c r="I241" s="219"/>
      <c r="J241" s="220">
        <f>ROUND(I241*H241,2)</f>
        <v>0</v>
      </c>
      <c r="K241" s="216" t="s">
        <v>256</v>
      </c>
      <c r="L241" s="46"/>
      <c r="M241" s="221" t="s">
        <v>19</v>
      </c>
      <c r="N241" s="222" t="s">
        <v>45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88</v>
      </c>
      <c r="AT241" s="225" t="s">
        <v>155</v>
      </c>
      <c r="AU241" s="225" t="s">
        <v>81</v>
      </c>
      <c r="AY241" s="19" t="s">
        <v>152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81</v>
      </c>
      <c r="BK241" s="226">
        <f>ROUND(I241*H241,2)</f>
        <v>0</v>
      </c>
      <c r="BL241" s="19" t="s">
        <v>88</v>
      </c>
      <c r="BM241" s="225" t="s">
        <v>572</v>
      </c>
    </row>
    <row r="242" s="2" customFormat="1">
      <c r="A242" s="40"/>
      <c r="B242" s="41"/>
      <c r="C242" s="42"/>
      <c r="D242" s="227" t="s">
        <v>160</v>
      </c>
      <c r="E242" s="42"/>
      <c r="F242" s="228" t="s">
        <v>403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160</v>
      </c>
      <c r="AU242" s="19" t="s">
        <v>81</v>
      </c>
    </row>
    <row r="243" s="2" customFormat="1" ht="16.5" customHeight="1">
      <c r="A243" s="40"/>
      <c r="B243" s="41"/>
      <c r="C243" s="214" t="s">
        <v>632</v>
      </c>
      <c r="D243" s="214" t="s">
        <v>155</v>
      </c>
      <c r="E243" s="215" t="s">
        <v>1263</v>
      </c>
      <c r="F243" s="216" t="s">
        <v>405</v>
      </c>
      <c r="G243" s="217" t="s">
        <v>395</v>
      </c>
      <c r="H243" s="218">
        <v>1</v>
      </c>
      <c r="I243" s="219"/>
      <c r="J243" s="220">
        <f>ROUND(I243*H243,2)</f>
        <v>0</v>
      </c>
      <c r="K243" s="216" t="s">
        <v>256</v>
      </c>
      <c r="L243" s="46"/>
      <c r="M243" s="221" t="s">
        <v>19</v>
      </c>
      <c r="N243" s="222" t="s">
        <v>45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88</v>
      </c>
      <c r="AT243" s="225" t="s">
        <v>155</v>
      </c>
      <c r="AU243" s="225" t="s">
        <v>81</v>
      </c>
      <c r="AY243" s="19" t="s">
        <v>152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81</v>
      </c>
      <c r="BK243" s="226">
        <f>ROUND(I243*H243,2)</f>
        <v>0</v>
      </c>
      <c r="BL243" s="19" t="s">
        <v>88</v>
      </c>
      <c r="BM243" s="225" t="s">
        <v>576</v>
      </c>
    </row>
    <row r="244" s="2" customFormat="1">
      <c r="A244" s="40"/>
      <c r="B244" s="41"/>
      <c r="C244" s="42"/>
      <c r="D244" s="227" t="s">
        <v>160</v>
      </c>
      <c r="E244" s="42"/>
      <c r="F244" s="228" t="s">
        <v>405</v>
      </c>
      <c r="G244" s="42"/>
      <c r="H244" s="42"/>
      <c r="I244" s="229"/>
      <c r="J244" s="42"/>
      <c r="K244" s="42"/>
      <c r="L244" s="46"/>
      <c r="M244" s="271"/>
      <c r="N244" s="272"/>
      <c r="O244" s="273"/>
      <c r="P244" s="273"/>
      <c r="Q244" s="273"/>
      <c r="R244" s="273"/>
      <c r="S244" s="273"/>
      <c r="T244" s="274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160</v>
      </c>
      <c r="AU244" s="19" t="s">
        <v>81</v>
      </c>
    </row>
    <row r="245" s="2" customFormat="1" ht="6.96" customHeight="1">
      <c r="A245" s="40"/>
      <c r="B245" s="61"/>
      <c r="C245" s="62"/>
      <c r="D245" s="62"/>
      <c r="E245" s="62"/>
      <c r="F245" s="62"/>
      <c r="G245" s="62"/>
      <c r="H245" s="62"/>
      <c r="I245" s="62"/>
      <c r="J245" s="62"/>
      <c r="K245" s="62"/>
      <c r="L245" s="46"/>
      <c r="M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</row>
  </sheetData>
  <sheetProtection sheet="1" autoFilter="0" formatColumns="0" formatRows="0" objects="1" scenarios="1" spinCount="100000" saltValue="quvb4j3BV2Mzr/SSZQY0CPYfuNKxWELuyYZSj2ovBtES5OGqnzb/tw8vrPNoXQoVqJgLT6E4TS1lwM22wT060g==" hashValue="ymX1popbVrLro8eVpvMNagyBTciyqgH4MZR4rF+d2LCRBcdUCKM9tM6OXqPWWXB9vBg8h+IXkow7Dpqyi9n1bA==" algorithmName="SHA-512" password="CC35"/>
  <autoFilter ref="C93:K2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1264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701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ROUND((SUM(BE94:BE185)),  2)</f>
        <v>0</v>
      </c>
      <c r="G35" s="40"/>
      <c r="H35" s="40"/>
      <c r="I35" s="159">
        <v>0.20999999999999999</v>
      </c>
      <c r="J35" s="158">
        <f>ROUND(((SUM(BE94:BE185))*I35),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ROUND((SUM(BF94:BF185)),  2)</f>
        <v>0</v>
      </c>
      <c r="G36" s="40"/>
      <c r="H36" s="40"/>
      <c r="I36" s="159">
        <v>0.12</v>
      </c>
      <c r="J36" s="158">
        <f>ROUND(((SUM(BF94:BF185))*I36),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ROUND((SUM(BG94:BG185)),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ROUND((SUM(BH94:BH185)),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ROUND((SUM(BI94:BI185)),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1264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1 - Bourací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130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131</v>
      </c>
      <c r="E65" s="184"/>
      <c r="F65" s="184"/>
      <c r="G65" s="184"/>
      <c r="H65" s="184"/>
      <c r="I65" s="184"/>
      <c r="J65" s="185">
        <f>J96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702</v>
      </c>
      <c r="E66" s="184"/>
      <c r="F66" s="184"/>
      <c r="G66" s="184"/>
      <c r="H66" s="184"/>
      <c r="I66" s="184"/>
      <c r="J66" s="185">
        <f>J119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133</v>
      </c>
      <c r="E67" s="179"/>
      <c r="F67" s="179"/>
      <c r="G67" s="179"/>
      <c r="H67" s="179"/>
      <c r="I67" s="179"/>
      <c r="J67" s="180">
        <f>J134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703</v>
      </c>
      <c r="E68" s="184"/>
      <c r="F68" s="184"/>
      <c r="G68" s="184"/>
      <c r="H68" s="184"/>
      <c r="I68" s="184"/>
      <c r="J68" s="185">
        <f>J135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704</v>
      </c>
      <c r="E69" s="184"/>
      <c r="F69" s="184"/>
      <c r="G69" s="184"/>
      <c r="H69" s="184"/>
      <c r="I69" s="184"/>
      <c r="J69" s="185">
        <f>J147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705</v>
      </c>
      <c r="E70" s="184"/>
      <c r="F70" s="184"/>
      <c r="G70" s="184"/>
      <c r="H70" s="184"/>
      <c r="I70" s="184"/>
      <c r="J70" s="185">
        <f>J163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675</v>
      </c>
      <c r="E71" s="179"/>
      <c r="F71" s="179"/>
      <c r="G71" s="179"/>
      <c r="H71" s="179"/>
      <c r="I71" s="179"/>
      <c r="J71" s="180">
        <f>J179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706</v>
      </c>
      <c r="E72" s="184"/>
      <c r="F72" s="184"/>
      <c r="G72" s="184"/>
      <c r="H72" s="184"/>
      <c r="I72" s="184"/>
      <c r="J72" s="185">
        <f>J180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137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IROP výzva 37 (ZŠ Písečná)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122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1264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124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1 - Bourací práce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ZŠ Písečná 5144, Chomutov</v>
      </c>
      <c r="G88" s="42"/>
      <c r="H88" s="42"/>
      <c r="I88" s="34" t="s">
        <v>23</v>
      </c>
      <c r="J88" s="74" t="str">
        <f>IF(J14="","",J14)</f>
        <v>29. 1. 2026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25</v>
      </c>
      <c r="D90" s="42"/>
      <c r="E90" s="42"/>
      <c r="F90" s="29" t="str">
        <f>E17</f>
        <v>Statutární město Chomutov</v>
      </c>
      <c r="G90" s="42"/>
      <c r="H90" s="42"/>
      <c r="I90" s="34" t="s">
        <v>32</v>
      </c>
      <c r="J90" s="38" t="str">
        <f>E23</f>
        <v>Digitronic CZ s.r.o. Hradec Králové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30</v>
      </c>
      <c r="D91" s="42"/>
      <c r="E91" s="42"/>
      <c r="F91" s="29" t="str">
        <f>IF(E20="","",E20)</f>
        <v>Vyplň údaj</v>
      </c>
      <c r="G91" s="42"/>
      <c r="H91" s="42"/>
      <c r="I91" s="34" t="s">
        <v>36</v>
      </c>
      <c r="J91" s="38" t="str">
        <f>E26</f>
        <v xml:space="preserve"> 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138</v>
      </c>
      <c r="D93" s="190" t="s">
        <v>59</v>
      </c>
      <c r="E93" s="190" t="s">
        <v>55</v>
      </c>
      <c r="F93" s="190" t="s">
        <v>56</v>
      </c>
      <c r="G93" s="190" t="s">
        <v>139</v>
      </c>
      <c r="H93" s="190" t="s">
        <v>140</v>
      </c>
      <c r="I93" s="190" t="s">
        <v>141</v>
      </c>
      <c r="J93" s="190" t="s">
        <v>128</v>
      </c>
      <c r="K93" s="191" t="s">
        <v>142</v>
      </c>
      <c r="L93" s="192"/>
      <c r="M93" s="94" t="s">
        <v>19</v>
      </c>
      <c r="N93" s="95" t="s">
        <v>44</v>
      </c>
      <c r="O93" s="95" t="s">
        <v>143</v>
      </c>
      <c r="P93" s="95" t="s">
        <v>144</v>
      </c>
      <c r="Q93" s="95" t="s">
        <v>145</v>
      </c>
      <c r="R93" s="95" t="s">
        <v>146</v>
      </c>
      <c r="S93" s="95" t="s">
        <v>147</v>
      </c>
      <c r="T93" s="96" t="s">
        <v>148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149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P95+P134+P179</f>
        <v>0</v>
      </c>
      <c r="Q94" s="98"/>
      <c r="R94" s="195">
        <f>R95+R134+R179</f>
        <v>0.0014400000000000001</v>
      </c>
      <c r="S94" s="98"/>
      <c r="T94" s="196">
        <f>T95+T134+T179</f>
        <v>2.8312121399999999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73</v>
      </c>
      <c r="AU94" s="19" t="s">
        <v>129</v>
      </c>
      <c r="BK94" s="197">
        <f>BK95+BK134+BK179</f>
        <v>0</v>
      </c>
    </row>
    <row r="95" s="12" customFormat="1" ht="25.92" customHeight="1">
      <c r="A95" s="12"/>
      <c r="B95" s="198"/>
      <c r="C95" s="199"/>
      <c r="D95" s="200" t="s">
        <v>73</v>
      </c>
      <c r="E95" s="201" t="s">
        <v>150</v>
      </c>
      <c r="F95" s="201" t="s">
        <v>151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P96+P119</f>
        <v>0</v>
      </c>
      <c r="Q95" s="206"/>
      <c r="R95" s="207">
        <f>R96+R119</f>
        <v>0</v>
      </c>
      <c r="S95" s="206"/>
      <c r="T95" s="208">
        <f>T96+T119</f>
        <v>2.3865081400000001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73</v>
      </c>
      <c r="AU95" s="210" t="s">
        <v>74</v>
      </c>
      <c r="AY95" s="209" t="s">
        <v>152</v>
      </c>
      <c r="BK95" s="211">
        <f>BK96+BK119</f>
        <v>0</v>
      </c>
    </row>
    <row r="96" s="12" customFormat="1" ht="22.8" customHeight="1">
      <c r="A96" s="12"/>
      <c r="B96" s="198"/>
      <c r="C96" s="199"/>
      <c r="D96" s="200" t="s">
        <v>73</v>
      </c>
      <c r="E96" s="212" t="s">
        <v>153</v>
      </c>
      <c r="F96" s="212" t="s">
        <v>154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SUM(P97:P118)</f>
        <v>0</v>
      </c>
      <c r="Q96" s="206"/>
      <c r="R96" s="207">
        <f>SUM(R97:R118)</f>
        <v>0</v>
      </c>
      <c r="S96" s="206"/>
      <c r="T96" s="208">
        <f>SUM(T97:T118)</f>
        <v>2.3865081400000001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81</v>
      </c>
      <c r="AT96" s="210" t="s">
        <v>73</v>
      </c>
      <c r="AU96" s="210" t="s">
        <v>81</v>
      </c>
      <c r="AY96" s="209" t="s">
        <v>152</v>
      </c>
      <c r="BK96" s="211">
        <f>SUM(BK97:BK118)</f>
        <v>0</v>
      </c>
    </row>
    <row r="97" s="2" customFormat="1" ht="24.15" customHeight="1">
      <c r="A97" s="40"/>
      <c r="B97" s="41"/>
      <c r="C97" s="214" t="s">
        <v>81</v>
      </c>
      <c r="D97" s="214" t="s">
        <v>155</v>
      </c>
      <c r="E97" s="215" t="s">
        <v>707</v>
      </c>
      <c r="F97" s="216" t="s">
        <v>708</v>
      </c>
      <c r="G97" s="217" t="s">
        <v>266</v>
      </c>
      <c r="H97" s="218">
        <v>29.5</v>
      </c>
      <c r="I97" s="219"/>
      <c r="J97" s="220">
        <f>ROUND(I97*H97,2)</f>
        <v>0</v>
      </c>
      <c r="K97" s="216" t="s">
        <v>168</v>
      </c>
      <c r="L97" s="46"/>
      <c r="M97" s="221" t="s">
        <v>19</v>
      </c>
      <c r="N97" s="222" t="s">
        <v>45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0.0089999999999999993</v>
      </c>
      <c r="T97" s="224">
        <f>S97*H97</f>
        <v>0.26549999999999996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88</v>
      </c>
      <c r="AT97" s="225" t="s">
        <v>155</v>
      </c>
      <c r="AU97" s="225" t="s">
        <v>83</v>
      </c>
      <c r="AY97" s="19" t="s">
        <v>152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81</v>
      </c>
      <c r="BK97" s="226">
        <f>ROUND(I97*H97,2)</f>
        <v>0</v>
      </c>
      <c r="BL97" s="19" t="s">
        <v>88</v>
      </c>
      <c r="BM97" s="225" t="s">
        <v>83</v>
      </c>
    </row>
    <row r="98" s="2" customFormat="1">
      <c r="A98" s="40"/>
      <c r="B98" s="41"/>
      <c r="C98" s="42"/>
      <c r="D98" s="227" t="s">
        <v>160</v>
      </c>
      <c r="E98" s="42"/>
      <c r="F98" s="228" t="s">
        <v>709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83</v>
      </c>
    </row>
    <row r="99" s="2" customFormat="1">
      <c r="A99" s="40"/>
      <c r="B99" s="41"/>
      <c r="C99" s="42"/>
      <c r="D99" s="232" t="s">
        <v>161</v>
      </c>
      <c r="E99" s="42"/>
      <c r="F99" s="233" t="s">
        <v>710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83</v>
      </c>
    </row>
    <row r="100" s="15" customFormat="1">
      <c r="A100" s="15"/>
      <c r="B100" s="275"/>
      <c r="C100" s="276"/>
      <c r="D100" s="227" t="s">
        <v>191</v>
      </c>
      <c r="E100" s="277" t="s">
        <v>19</v>
      </c>
      <c r="F100" s="278" t="s">
        <v>1265</v>
      </c>
      <c r="G100" s="276"/>
      <c r="H100" s="277" t="s">
        <v>19</v>
      </c>
      <c r="I100" s="279"/>
      <c r="J100" s="276"/>
      <c r="K100" s="276"/>
      <c r="L100" s="280"/>
      <c r="M100" s="281"/>
      <c r="N100" s="282"/>
      <c r="O100" s="282"/>
      <c r="P100" s="282"/>
      <c r="Q100" s="282"/>
      <c r="R100" s="282"/>
      <c r="S100" s="282"/>
      <c r="T100" s="283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84" t="s">
        <v>191</v>
      </c>
      <c r="AU100" s="284" t="s">
        <v>83</v>
      </c>
      <c r="AV100" s="15" t="s">
        <v>81</v>
      </c>
      <c r="AW100" s="15" t="s">
        <v>35</v>
      </c>
      <c r="AX100" s="15" t="s">
        <v>74</v>
      </c>
      <c r="AY100" s="284" t="s">
        <v>152</v>
      </c>
    </row>
    <row r="101" s="13" customFormat="1">
      <c r="A101" s="13"/>
      <c r="B101" s="244"/>
      <c r="C101" s="245"/>
      <c r="D101" s="227" t="s">
        <v>191</v>
      </c>
      <c r="E101" s="246" t="s">
        <v>19</v>
      </c>
      <c r="F101" s="247" t="s">
        <v>712</v>
      </c>
      <c r="G101" s="245"/>
      <c r="H101" s="248">
        <v>29.5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4" t="s">
        <v>191</v>
      </c>
      <c r="AU101" s="254" t="s">
        <v>83</v>
      </c>
      <c r="AV101" s="13" t="s">
        <v>83</v>
      </c>
      <c r="AW101" s="13" t="s">
        <v>35</v>
      </c>
      <c r="AX101" s="13" t="s">
        <v>74</v>
      </c>
      <c r="AY101" s="254" t="s">
        <v>152</v>
      </c>
    </row>
    <row r="102" s="14" customFormat="1">
      <c r="A102" s="14"/>
      <c r="B102" s="255"/>
      <c r="C102" s="256"/>
      <c r="D102" s="227" t="s">
        <v>191</v>
      </c>
      <c r="E102" s="257" t="s">
        <v>19</v>
      </c>
      <c r="F102" s="258" t="s">
        <v>193</v>
      </c>
      <c r="G102" s="256"/>
      <c r="H102" s="259">
        <v>29.5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5" t="s">
        <v>191</v>
      </c>
      <c r="AU102" s="265" t="s">
        <v>83</v>
      </c>
      <c r="AV102" s="14" t="s">
        <v>88</v>
      </c>
      <c r="AW102" s="14" t="s">
        <v>35</v>
      </c>
      <c r="AX102" s="14" t="s">
        <v>81</v>
      </c>
      <c r="AY102" s="265" t="s">
        <v>152</v>
      </c>
    </row>
    <row r="103" s="2" customFormat="1" ht="24.15" customHeight="1">
      <c r="A103" s="40"/>
      <c r="B103" s="41"/>
      <c r="C103" s="214" t="s">
        <v>83</v>
      </c>
      <c r="D103" s="214" t="s">
        <v>155</v>
      </c>
      <c r="E103" s="215" t="s">
        <v>713</v>
      </c>
      <c r="F103" s="216" t="s">
        <v>714</v>
      </c>
      <c r="G103" s="217" t="s">
        <v>266</v>
      </c>
      <c r="H103" s="218">
        <v>96.700000000000003</v>
      </c>
      <c r="I103" s="219"/>
      <c r="J103" s="220">
        <f>ROUND(I103*H103,2)</f>
        <v>0</v>
      </c>
      <c r="K103" s="216" t="s">
        <v>168</v>
      </c>
      <c r="L103" s="46"/>
      <c r="M103" s="221" t="s">
        <v>19</v>
      </c>
      <c r="N103" s="222" t="s">
        <v>45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0.010999999999999999</v>
      </c>
      <c r="T103" s="224">
        <f>S103*H103</f>
        <v>1.0636999999999999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88</v>
      </c>
      <c r="AT103" s="225" t="s">
        <v>155</v>
      </c>
      <c r="AU103" s="225" t="s">
        <v>83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81</v>
      </c>
      <c r="BK103" s="226">
        <f>ROUND(I103*H103,2)</f>
        <v>0</v>
      </c>
      <c r="BL103" s="19" t="s">
        <v>88</v>
      </c>
      <c r="BM103" s="225" t="s">
        <v>88</v>
      </c>
    </row>
    <row r="104" s="2" customFormat="1">
      <c r="A104" s="40"/>
      <c r="B104" s="41"/>
      <c r="C104" s="42"/>
      <c r="D104" s="227" t="s">
        <v>160</v>
      </c>
      <c r="E104" s="42"/>
      <c r="F104" s="228" t="s">
        <v>715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160</v>
      </c>
      <c r="AU104" s="19" t="s">
        <v>83</v>
      </c>
    </row>
    <row r="105" s="2" customFormat="1">
      <c r="A105" s="40"/>
      <c r="B105" s="41"/>
      <c r="C105" s="42"/>
      <c r="D105" s="232" t="s">
        <v>161</v>
      </c>
      <c r="E105" s="42"/>
      <c r="F105" s="233" t="s">
        <v>716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83</v>
      </c>
    </row>
    <row r="106" s="15" customFormat="1">
      <c r="A106" s="15"/>
      <c r="B106" s="275"/>
      <c r="C106" s="276"/>
      <c r="D106" s="227" t="s">
        <v>191</v>
      </c>
      <c r="E106" s="277" t="s">
        <v>19</v>
      </c>
      <c r="F106" s="278" t="s">
        <v>1265</v>
      </c>
      <c r="G106" s="276"/>
      <c r="H106" s="277" t="s">
        <v>19</v>
      </c>
      <c r="I106" s="279"/>
      <c r="J106" s="276"/>
      <c r="K106" s="276"/>
      <c r="L106" s="280"/>
      <c r="M106" s="281"/>
      <c r="N106" s="282"/>
      <c r="O106" s="282"/>
      <c r="P106" s="282"/>
      <c r="Q106" s="282"/>
      <c r="R106" s="282"/>
      <c r="S106" s="282"/>
      <c r="T106" s="28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84" t="s">
        <v>191</v>
      </c>
      <c r="AU106" s="284" t="s">
        <v>83</v>
      </c>
      <c r="AV106" s="15" t="s">
        <v>81</v>
      </c>
      <c r="AW106" s="15" t="s">
        <v>35</v>
      </c>
      <c r="AX106" s="15" t="s">
        <v>74</v>
      </c>
      <c r="AY106" s="284" t="s">
        <v>152</v>
      </c>
    </row>
    <row r="107" s="13" customFormat="1">
      <c r="A107" s="13"/>
      <c r="B107" s="244"/>
      <c r="C107" s="245"/>
      <c r="D107" s="227" t="s">
        <v>191</v>
      </c>
      <c r="E107" s="246" t="s">
        <v>19</v>
      </c>
      <c r="F107" s="247" t="s">
        <v>1266</v>
      </c>
      <c r="G107" s="245"/>
      <c r="H107" s="248">
        <v>96.700000000000003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4" t="s">
        <v>191</v>
      </c>
      <c r="AU107" s="254" t="s">
        <v>83</v>
      </c>
      <c r="AV107" s="13" t="s">
        <v>83</v>
      </c>
      <c r="AW107" s="13" t="s">
        <v>35</v>
      </c>
      <c r="AX107" s="13" t="s">
        <v>74</v>
      </c>
      <c r="AY107" s="254" t="s">
        <v>152</v>
      </c>
    </row>
    <row r="108" s="14" customFormat="1">
      <c r="A108" s="14"/>
      <c r="B108" s="255"/>
      <c r="C108" s="256"/>
      <c r="D108" s="227" t="s">
        <v>191</v>
      </c>
      <c r="E108" s="257" t="s">
        <v>19</v>
      </c>
      <c r="F108" s="258" t="s">
        <v>193</v>
      </c>
      <c r="G108" s="256"/>
      <c r="H108" s="259">
        <v>96.700000000000003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5" t="s">
        <v>191</v>
      </c>
      <c r="AU108" s="265" t="s">
        <v>83</v>
      </c>
      <c r="AV108" s="14" t="s">
        <v>88</v>
      </c>
      <c r="AW108" s="14" t="s">
        <v>35</v>
      </c>
      <c r="AX108" s="14" t="s">
        <v>81</v>
      </c>
      <c r="AY108" s="265" t="s">
        <v>152</v>
      </c>
    </row>
    <row r="109" s="2" customFormat="1" ht="24.15" customHeight="1">
      <c r="A109" s="40"/>
      <c r="B109" s="41"/>
      <c r="C109" s="214" t="s">
        <v>106</v>
      </c>
      <c r="D109" s="214" t="s">
        <v>155</v>
      </c>
      <c r="E109" s="215" t="s">
        <v>718</v>
      </c>
      <c r="F109" s="216" t="s">
        <v>719</v>
      </c>
      <c r="G109" s="217" t="s">
        <v>177</v>
      </c>
      <c r="H109" s="218">
        <v>192.91300000000001</v>
      </c>
      <c r="I109" s="219"/>
      <c r="J109" s="220">
        <f>ROUND(I109*H109,2)</f>
        <v>0</v>
      </c>
      <c r="K109" s="216" t="s">
        <v>168</v>
      </c>
      <c r="L109" s="46"/>
      <c r="M109" s="221" t="s">
        <v>19</v>
      </c>
      <c r="N109" s="222" t="s">
        <v>45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0.0047800000000000004</v>
      </c>
      <c r="T109" s="224">
        <f>S109*H109</f>
        <v>0.92212414000000009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88</v>
      </c>
      <c r="AT109" s="225" t="s">
        <v>155</v>
      </c>
      <c r="AU109" s="225" t="s">
        <v>83</v>
      </c>
      <c r="AY109" s="19" t="s">
        <v>152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81</v>
      </c>
      <c r="BK109" s="226">
        <f>ROUND(I109*H109,2)</f>
        <v>0</v>
      </c>
      <c r="BL109" s="19" t="s">
        <v>88</v>
      </c>
      <c r="BM109" s="225" t="s">
        <v>91</v>
      </c>
    </row>
    <row r="110" s="2" customFormat="1">
      <c r="A110" s="40"/>
      <c r="B110" s="41"/>
      <c r="C110" s="42"/>
      <c r="D110" s="227" t="s">
        <v>160</v>
      </c>
      <c r="E110" s="42"/>
      <c r="F110" s="228" t="s">
        <v>720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160</v>
      </c>
      <c r="AU110" s="19" t="s">
        <v>83</v>
      </c>
    </row>
    <row r="111" s="2" customFormat="1">
      <c r="A111" s="40"/>
      <c r="B111" s="41"/>
      <c r="C111" s="42"/>
      <c r="D111" s="232" t="s">
        <v>161</v>
      </c>
      <c r="E111" s="42"/>
      <c r="F111" s="233" t="s">
        <v>721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83</v>
      </c>
    </row>
    <row r="112" s="13" customFormat="1">
      <c r="A112" s="13"/>
      <c r="B112" s="244"/>
      <c r="C112" s="245"/>
      <c r="D112" s="227" t="s">
        <v>191</v>
      </c>
      <c r="E112" s="246" t="s">
        <v>19</v>
      </c>
      <c r="F112" s="247" t="s">
        <v>1267</v>
      </c>
      <c r="G112" s="245"/>
      <c r="H112" s="248">
        <v>192.91300000000001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4" t="s">
        <v>191</v>
      </c>
      <c r="AU112" s="254" t="s">
        <v>83</v>
      </c>
      <c r="AV112" s="13" t="s">
        <v>83</v>
      </c>
      <c r="AW112" s="13" t="s">
        <v>35</v>
      </c>
      <c r="AX112" s="13" t="s">
        <v>74</v>
      </c>
      <c r="AY112" s="254" t="s">
        <v>152</v>
      </c>
    </row>
    <row r="113" s="14" customFormat="1">
      <c r="A113" s="14"/>
      <c r="B113" s="255"/>
      <c r="C113" s="256"/>
      <c r="D113" s="227" t="s">
        <v>191</v>
      </c>
      <c r="E113" s="257" t="s">
        <v>19</v>
      </c>
      <c r="F113" s="258" t="s">
        <v>193</v>
      </c>
      <c r="G113" s="256"/>
      <c r="H113" s="259">
        <v>192.91300000000001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5" t="s">
        <v>191</v>
      </c>
      <c r="AU113" s="265" t="s">
        <v>83</v>
      </c>
      <c r="AV113" s="14" t="s">
        <v>88</v>
      </c>
      <c r="AW113" s="14" t="s">
        <v>35</v>
      </c>
      <c r="AX113" s="14" t="s">
        <v>81</v>
      </c>
      <c r="AY113" s="265" t="s">
        <v>152</v>
      </c>
    </row>
    <row r="114" s="2" customFormat="1" ht="24.15" customHeight="1">
      <c r="A114" s="40"/>
      <c r="B114" s="41"/>
      <c r="C114" s="214" t="s">
        <v>88</v>
      </c>
      <c r="D114" s="214" t="s">
        <v>155</v>
      </c>
      <c r="E114" s="215" t="s">
        <v>723</v>
      </c>
      <c r="F114" s="216" t="s">
        <v>724</v>
      </c>
      <c r="G114" s="217" t="s">
        <v>177</v>
      </c>
      <c r="H114" s="218">
        <v>1.988</v>
      </c>
      <c r="I114" s="219"/>
      <c r="J114" s="220">
        <f>ROUND(I114*H114,2)</f>
        <v>0</v>
      </c>
      <c r="K114" s="216" t="s">
        <v>168</v>
      </c>
      <c r="L114" s="46"/>
      <c r="M114" s="221" t="s">
        <v>19</v>
      </c>
      <c r="N114" s="222" t="s">
        <v>45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0.068000000000000005</v>
      </c>
      <c r="T114" s="224">
        <f>S114*H114</f>
        <v>0.135184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88</v>
      </c>
      <c r="AT114" s="225" t="s">
        <v>155</v>
      </c>
      <c r="AU114" s="225" t="s">
        <v>83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88</v>
      </c>
      <c r="BM114" s="225" t="s">
        <v>183</v>
      </c>
    </row>
    <row r="115" s="2" customFormat="1">
      <c r="A115" s="40"/>
      <c r="B115" s="41"/>
      <c r="C115" s="42"/>
      <c r="D115" s="227" t="s">
        <v>160</v>
      </c>
      <c r="E115" s="42"/>
      <c r="F115" s="228" t="s">
        <v>725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83</v>
      </c>
    </row>
    <row r="116" s="2" customFormat="1">
      <c r="A116" s="40"/>
      <c r="B116" s="41"/>
      <c r="C116" s="42"/>
      <c r="D116" s="232" t="s">
        <v>161</v>
      </c>
      <c r="E116" s="42"/>
      <c r="F116" s="233" t="s">
        <v>726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161</v>
      </c>
      <c r="AU116" s="19" t="s">
        <v>83</v>
      </c>
    </row>
    <row r="117" s="13" customFormat="1">
      <c r="A117" s="13"/>
      <c r="B117" s="244"/>
      <c r="C117" s="245"/>
      <c r="D117" s="227" t="s">
        <v>191</v>
      </c>
      <c r="E117" s="246" t="s">
        <v>19</v>
      </c>
      <c r="F117" s="247" t="s">
        <v>1268</v>
      </c>
      <c r="G117" s="245"/>
      <c r="H117" s="248">
        <v>1.988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4" t="s">
        <v>191</v>
      </c>
      <c r="AU117" s="254" t="s">
        <v>83</v>
      </c>
      <c r="AV117" s="13" t="s">
        <v>83</v>
      </c>
      <c r="AW117" s="13" t="s">
        <v>35</v>
      </c>
      <c r="AX117" s="13" t="s">
        <v>74</v>
      </c>
      <c r="AY117" s="254" t="s">
        <v>152</v>
      </c>
    </row>
    <row r="118" s="14" customFormat="1">
      <c r="A118" s="14"/>
      <c r="B118" s="255"/>
      <c r="C118" s="256"/>
      <c r="D118" s="227" t="s">
        <v>191</v>
      </c>
      <c r="E118" s="257" t="s">
        <v>19</v>
      </c>
      <c r="F118" s="258" t="s">
        <v>193</v>
      </c>
      <c r="G118" s="256"/>
      <c r="H118" s="259">
        <v>1.988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5" t="s">
        <v>191</v>
      </c>
      <c r="AU118" s="265" t="s">
        <v>83</v>
      </c>
      <c r="AV118" s="14" t="s">
        <v>88</v>
      </c>
      <c r="AW118" s="14" t="s">
        <v>35</v>
      </c>
      <c r="AX118" s="14" t="s">
        <v>81</v>
      </c>
      <c r="AY118" s="265" t="s">
        <v>152</v>
      </c>
    </row>
    <row r="119" s="12" customFormat="1" ht="22.8" customHeight="1">
      <c r="A119" s="12"/>
      <c r="B119" s="198"/>
      <c r="C119" s="199"/>
      <c r="D119" s="200" t="s">
        <v>73</v>
      </c>
      <c r="E119" s="212" t="s">
        <v>728</v>
      </c>
      <c r="F119" s="212" t="s">
        <v>729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SUM(P120:P133)</f>
        <v>0</v>
      </c>
      <c r="Q119" s="206"/>
      <c r="R119" s="207">
        <f>SUM(R120:R133)</f>
        <v>0</v>
      </c>
      <c r="S119" s="206"/>
      <c r="T119" s="208">
        <f>SUM(T120:T133)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81</v>
      </c>
      <c r="AT119" s="210" t="s">
        <v>73</v>
      </c>
      <c r="AU119" s="210" t="s">
        <v>81</v>
      </c>
      <c r="AY119" s="209" t="s">
        <v>152</v>
      </c>
      <c r="BK119" s="211">
        <f>SUM(BK120:BK133)</f>
        <v>0</v>
      </c>
    </row>
    <row r="120" s="2" customFormat="1" ht="24.15" customHeight="1">
      <c r="A120" s="40"/>
      <c r="B120" s="41"/>
      <c r="C120" s="214" t="s">
        <v>109</v>
      </c>
      <c r="D120" s="214" t="s">
        <v>155</v>
      </c>
      <c r="E120" s="215" t="s">
        <v>730</v>
      </c>
      <c r="F120" s="216" t="s">
        <v>731</v>
      </c>
      <c r="G120" s="217" t="s">
        <v>167</v>
      </c>
      <c r="H120" s="218">
        <v>2.831</v>
      </c>
      <c r="I120" s="219"/>
      <c r="J120" s="220">
        <f>ROUND(I120*H120,2)</f>
        <v>0</v>
      </c>
      <c r="K120" s="216" t="s">
        <v>168</v>
      </c>
      <c r="L120" s="46"/>
      <c r="M120" s="221" t="s">
        <v>19</v>
      </c>
      <c r="N120" s="222" t="s">
        <v>45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88</v>
      </c>
      <c r="AT120" s="225" t="s">
        <v>155</v>
      </c>
      <c r="AU120" s="225" t="s">
        <v>83</v>
      </c>
      <c r="AY120" s="19" t="s">
        <v>152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81</v>
      </c>
      <c r="BK120" s="226">
        <f>ROUND(I120*H120,2)</f>
        <v>0</v>
      </c>
      <c r="BL120" s="19" t="s">
        <v>88</v>
      </c>
      <c r="BM120" s="225" t="s">
        <v>190</v>
      </c>
    </row>
    <row r="121" s="2" customFormat="1">
      <c r="A121" s="40"/>
      <c r="B121" s="41"/>
      <c r="C121" s="42"/>
      <c r="D121" s="227" t="s">
        <v>160</v>
      </c>
      <c r="E121" s="42"/>
      <c r="F121" s="228" t="s">
        <v>732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160</v>
      </c>
      <c r="AU121" s="19" t="s">
        <v>83</v>
      </c>
    </row>
    <row r="122" s="2" customFormat="1">
      <c r="A122" s="40"/>
      <c r="B122" s="41"/>
      <c r="C122" s="42"/>
      <c r="D122" s="232" t="s">
        <v>161</v>
      </c>
      <c r="E122" s="42"/>
      <c r="F122" s="233" t="s">
        <v>733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161</v>
      </c>
      <c r="AU122" s="19" t="s">
        <v>83</v>
      </c>
    </row>
    <row r="123" s="2" customFormat="1" ht="24.15" customHeight="1">
      <c r="A123" s="40"/>
      <c r="B123" s="41"/>
      <c r="C123" s="214" t="s">
        <v>91</v>
      </c>
      <c r="D123" s="214" t="s">
        <v>155</v>
      </c>
      <c r="E123" s="215" t="s">
        <v>734</v>
      </c>
      <c r="F123" s="216" t="s">
        <v>735</v>
      </c>
      <c r="G123" s="217" t="s">
        <v>167</v>
      </c>
      <c r="H123" s="218">
        <v>2.831</v>
      </c>
      <c r="I123" s="219"/>
      <c r="J123" s="220">
        <f>ROUND(I123*H123,2)</f>
        <v>0</v>
      </c>
      <c r="K123" s="216" t="s">
        <v>168</v>
      </c>
      <c r="L123" s="46"/>
      <c r="M123" s="221" t="s">
        <v>19</v>
      </c>
      <c r="N123" s="222" t="s">
        <v>45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88</v>
      </c>
      <c r="AT123" s="225" t="s">
        <v>155</v>
      </c>
      <c r="AU123" s="225" t="s">
        <v>83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81</v>
      </c>
      <c r="BK123" s="226">
        <f>ROUND(I123*H123,2)</f>
        <v>0</v>
      </c>
      <c r="BL123" s="19" t="s">
        <v>88</v>
      </c>
      <c r="BM123" s="225" t="s">
        <v>8</v>
      </c>
    </row>
    <row r="124" s="2" customFormat="1">
      <c r="A124" s="40"/>
      <c r="B124" s="41"/>
      <c r="C124" s="42"/>
      <c r="D124" s="227" t="s">
        <v>160</v>
      </c>
      <c r="E124" s="42"/>
      <c r="F124" s="228" t="s">
        <v>736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160</v>
      </c>
      <c r="AU124" s="19" t="s">
        <v>83</v>
      </c>
    </row>
    <row r="125" s="2" customFormat="1">
      <c r="A125" s="40"/>
      <c r="B125" s="41"/>
      <c r="C125" s="42"/>
      <c r="D125" s="232" t="s">
        <v>161</v>
      </c>
      <c r="E125" s="42"/>
      <c r="F125" s="233" t="s">
        <v>737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161</v>
      </c>
      <c r="AU125" s="19" t="s">
        <v>83</v>
      </c>
    </row>
    <row r="126" s="2" customFormat="1" ht="24.15" customHeight="1">
      <c r="A126" s="40"/>
      <c r="B126" s="41"/>
      <c r="C126" s="214" t="s">
        <v>198</v>
      </c>
      <c r="D126" s="214" t="s">
        <v>155</v>
      </c>
      <c r="E126" s="215" t="s">
        <v>738</v>
      </c>
      <c r="F126" s="216" t="s">
        <v>739</v>
      </c>
      <c r="G126" s="217" t="s">
        <v>167</v>
      </c>
      <c r="H126" s="218">
        <v>28.309999999999999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45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88</v>
      </c>
      <c r="AT126" s="225" t="s">
        <v>155</v>
      </c>
      <c r="AU126" s="225" t="s">
        <v>83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88</v>
      </c>
      <c r="BM126" s="225" t="s">
        <v>201</v>
      </c>
    </row>
    <row r="127" s="2" customFormat="1">
      <c r="A127" s="40"/>
      <c r="B127" s="41"/>
      <c r="C127" s="42"/>
      <c r="D127" s="227" t="s">
        <v>160</v>
      </c>
      <c r="E127" s="42"/>
      <c r="F127" s="228" t="s">
        <v>740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83</v>
      </c>
    </row>
    <row r="128" s="2" customFormat="1">
      <c r="A128" s="40"/>
      <c r="B128" s="41"/>
      <c r="C128" s="42"/>
      <c r="D128" s="232" t="s">
        <v>161</v>
      </c>
      <c r="E128" s="42"/>
      <c r="F128" s="233" t="s">
        <v>741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161</v>
      </c>
      <c r="AU128" s="19" t="s">
        <v>83</v>
      </c>
    </row>
    <row r="129" s="13" customFormat="1">
      <c r="A129" s="13"/>
      <c r="B129" s="244"/>
      <c r="C129" s="245"/>
      <c r="D129" s="227" t="s">
        <v>191</v>
      </c>
      <c r="E129" s="246" t="s">
        <v>19</v>
      </c>
      <c r="F129" s="247" t="s">
        <v>1269</v>
      </c>
      <c r="G129" s="245"/>
      <c r="H129" s="248">
        <v>28.309999999999999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191</v>
      </c>
      <c r="AU129" s="254" t="s">
        <v>83</v>
      </c>
      <c r="AV129" s="13" t="s">
        <v>83</v>
      </c>
      <c r="AW129" s="13" t="s">
        <v>35</v>
      </c>
      <c r="AX129" s="13" t="s">
        <v>74</v>
      </c>
      <c r="AY129" s="254" t="s">
        <v>152</v>
      </c>
    </row>
    <row r="130" s="14" customFormat="1">
      <c r="A130" s="14"/>
      <c r="B130" s="255"/>
      <c r="C130" s="256"/>
      <c r="D130" s="227" t="s">
        <v>191</v>
      </c>
      <c r="E130" s="257" t="s">
        <v>19</v>
      </c>
      <c r="F130" s="258" t="s">
        <v>193</v>
      </c>
      <c r="G130" s="256"/>
      <c r="H130" s="259">
        <v>28.309999999999999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191</v>
      </c>
      <c r="AU130" s="265" t="s">
        <v>83</v>
      </c>
      <c r="AV130" s="14" t="s">
        <v>88</v>
      </c>
      <c r="AW130" s="14" t="s">
        <v>35</v>
      </c>
      <c r="AX130" s="14" t="s">
        <v>81</v>
      </c>
      <c r="AY130" s="265" t="s">
        <v>152</v>
      </c>
    </row>
    <row r="131" s="2" customFormat="1" ht="33" customHeight="1">
      <c r="A131" s="40"/>
      <c r="B131" s="41"/>
      <c r="C131" s="214" t="s">
        <v>183</v>
      </c>
      <c r="D131" s="214" t="s">
        <v>155</v>
      </c>
      <c r="E131" s="215" t="s">
        <v>743</v>
      </c>
      <c r="F131" s="216" t="s">
        <v>744</v>
      </c>
      <c r="G131" s="217" t="s">
        <v>167</v>
      </c>
      <c r="H131" s="218">
        <v>2.831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45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88</v>
      </c>
      <c r="AT131" s="225" t="s">
        <v>155</v>
      </c>
      <c r="AU131" s="225" t="s">
        <v>83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88</v>
      </c>
      <c r="BM131" s="225" t="s">
        <v>178</v>
      </c>
    </row>
    <row r="132" s="2" customFormat="1">
      <c r="A132" s="40"/>
      <c r="B132" s="41"/>
      <c r="C132" s="42"/>
      <c r="D132" s="227" t="s">
        <v>160</v>
      </c>
      <c r="E132" s="42"/>
      <c r="F132" s="228" t="s">
        <v>745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83</v>
      </c>
    </row>
    <row r="133" s="2" customFormat="1">
      <c r="A133" s="40"/>
      <c r="B133" s="41"/>
      <c r="C133" s="42"/>
      <c r="D133" s="232" t="s">
        <v>161</v>
      </c>
      <c r="E133" s="42"/>
      <c r="F133" s="233" t="s">
        <v>746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83</v>
      </c>
    </row>
    <row r="134" s="12" customFormat="1" ht="25.92" customHeight="1">
      <c r="A134" s="12"/>
      <c r="B134" s="198"/>
      <c r="C134" s="199"/>
      <c r="D134" s="200" t="s">
        <v>73</v>
      </c>
      <c r="E134" s="201" t="s">
        <v>171</v>
      </c>
      <c r="F134" s="201" t="s">
        <v>172</v>
      </c>
      <c r="G134" s="199"/>
      <c r="H134" s="199"/>
      <c r="I134" s="202"/>
      <c r="J134" s="203">
        <f>BK134</f>
        <v>0</v>
      </c>
      <c r="K134" s="199"/>
      <c r="L134" s="204"/>
      <c r="M134" s="205"/>
      <c r="N134" s="206"/>
      <c r="O134" s="206"/>
      <c r="P134" s="207">
        <f>P135+P147+P163</f>
        <v>0</v>
      </c>
      <c r="Q134" s="206"/>
      <c r="R134" s="207">
        <f>R135+R147+R163</f>
        <v>0.0014400000000000001</v>
      </c>
      <c r="S134" s="206"/>
      <c r="T134" s="208">
        <f>T135+T147+T163</f>
        <v>0.44470399999999999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83</v>
      </c>
      <c r="AT134" s="210" t="s">
        <v>73</v>
      </c>
      <c r="AU134" s="210" t="s">
        <v>74</v>
      </c>
      <c r="AY134" s="209" t="s">
        <v>152</v>
      </c>
      <c r="BK134" s="211">
        <f>BK135+BK147+BK163</f>
        <v>0</v>
      </c>
    </row>
    <row r="135" s="12" customFormat="1" ht="22.8" customHeight="1">
      <c r="A135" s="12"/>
      <c r="B135" s="198"/>
      <c r="C135" s="199"/>
      <c r="D135" s="200" t="s">
        <v>73</v>
      </c>
      <c r="E135" s="212" t="s">
        <v>747</v>
      </c>
      <c r="F135" s="212" t="s">
        <v>748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SUM(P136:P146)</f>
        <v>0</v>
      </c>
      <c r="Q135" s="206"/>
      <c r="R135" s="207">
        <f>SUM(R136:R146)</f>
        <v>0</v>
      </c>
      <c r="S135" s="206"/>
      <c r="T135" s="208">
        <f>SUM(T136:T146)</f>
        <v>0.22119999999999998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83</v>
      </c>
      <c r="AT135" s="210" t="s">
        <v>73</v>
      </c>
      <c r="AU135" s="210" t="s">
        <v>81</v>
      </c>
      <c r="AY135" s="209" t="s">
        <v>152</v>
      </c>
      <c r="BK135" s="211">
        <f>SUM(BK136:BK146)</f>
        <v>0</v>
      </c>
    </row>
    <row r="136" s="2" customFormat="1" ht="24.15" customHeight="1">
      <c r="A136" s="40"/>
      <c r="B136" s="41"/>
      <c r="C136" s="214" t="s">
        <v>153</v>
      </c>
      <c r="D136" s="214" t="s">
        <v>155</v>
      </c>
      <c r="E136" s="215" t="s">
        <v>1270</v>
      </c>
      <c r="F136" s="216" t="s">
        <v>1271</v>
      </c>
      <c r="G136" s="217" t="s">
        <v>177</v>
      </c>
      <c r="H136" s="218">
        <v>8</v>
      </c>
      <c r="I136" s="219"/>
      <c r="J136" s="220">
        <f>ROUND(I136*H136,2)</f>
        <v>0</v>
      </c>
      <c r="K136" s="216" t="s">
        <v>168</v>
      </c>
      <c r="L136" s="46"/>
      <c r="M136" s="221" t="s">
        <v>19</v>
      </c>
      <c r="N136" s="222" t="s">
        <v>45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0.024649999999999998</v>
      </c>
      <c r="T136" s="224">
        <f>S136*H136</f>
        <v>0.19719999999999999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178</v>
      </c>
      <c r="AT136" s="225" t="s">
        <v>155</v>
      </c>
      <c r="AU136" s="225" t="s">
        <v>83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178</v>
      </c>
      <c r="BM136" s="225" t="s">
        <v>211</v>
      </c>
    </row>
    <row r="137" s="2" customFormat="1">
      <c r="A137" s="40"/>
      <c r="B137" s="41"/>
      <c r="C137" s="42"/>
      <c r="D137" s="227" t="s">
        <v>160</v>
      </c>
      <c r="E137" s="42"/>
      <c r="F137" s="228" t="s">
        <v>1272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160</v>
      </c>
      <c r="AU137" s="19" t="s">
        <v>83</v>
      </c>
    </row>
    <row r="138" s="2" customFormat="1">
      <c r="A138" s="40"/>
      <c r="B138" s="41"/>
      <c r="C138" s="42"/>
      <c r="D138" s="232" t="s">
        <v>161</v>
      </c>
      <c r="E138" s="42"/>
      <c r="F138" s="233" t="s">
        <v>1273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83</v>
      </c>
    </row>
    <row r="139" s="15" customFormat="1">
      <c r="A139" s="15"/>
      <c r="B139" s="275"/>
      <c r="C139" s="276"/>
      <c r="D139" s="227" t="s">
        <v>191</v>
      </c>
      <c r="E139" s="277" t="s">
        <v>19</v>
      </c>
      <c r="F139" s="278" t="s">
        <v>1274</v>
      </c>
      <c r="G139" s="276"/>
      <c r="H139" s="277" t="s">
        <v>19</v>
      </c>
      <c r="I139" s="279"/>
      <c r="J139" s="276"/>
      <c r="K139" s="276"/>
      <c r="L139" s="280"/>
      <c r="M139" s="281"/>
      <c r="N139" s="282"/>
      <c r="O139" s="282"/>
      <c r="P139" s="282"/>
      <c r="Q139" s="282"/>
      <c r="R139" s="282"/>
      <c r="S139" s="282"/>
      <c r="T139" s="28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4" t="s">
        <v>191</v>
      </c>
      <c r="AU139" s="284" t="s">
        <v>83</v>
      </c>
      <c r="AV139" s="15" t="s">
        <v>81</v>
      </c>
      <c r="AW139" s="15" t="s">
        <v>35</v>
      </c>
      <c r="AX139" s="15" t="s">
        <v>74</v>
      </c>
      <c r="AY139" s="284" t="s">
        <v>152</v>
      </c>
    </row>
    <row r="140" s="13" customFormat="1">
      <c r="A140" s="13"/>
      <c r="B140" s="244"/>
      <c r="C140" s="245"/>
      <c r="D140" s="227" t="s">
        <v>191</v>
      </c>
      <c r="E140" s="246" t="s">
        <v>19</v>
      </c>
      <c r="F140" s="247" t="s">
        <v>1275</v>
      </c>
      <c r="G140" s="245"/>
      <c r="H140" s="248">
        <v>8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191</v>
      </c>
      <c r="AU140" s="254" t="s">
        <v>83</v>
      </c>
      <c r="AV140" s="13" t="s">
        <v>83</v>
      </c>
      <c r="AW140" s="13" t="s">
        <v>35</v>
      </c>
      <c r="AX140" s="13" t="s">
        <v>74</v>
      </c>
      <c r="AY140" s="254" t="s">
        <v>152</v>
      </c>
    </row>
    <row r="141" s="14" customFormat="1">
      <c r="A141" s="14"/>
      <c r="B141" s="255"/>
      <c r="C141" s="256"/>
      <c r="D141" s="227" t="s">
        <v>191</v>
      </c>
      <c r="E141" s="257" t="s">
        <v>19</v>
      </c>
      <c r="F141" s="258" t="s">
        <v>193</v>
      </c>
      <c r="G141" s="256"/>
      <c r="H141" s="259">
        <v>8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191</v>
      </c>
      <c r="AU141" s="265" t="s">
        <v>83</v>
      </c>
      <c r="AV141" s="14" t="s">
        <v>88</v>
      </c>
      <c r="AW141" s="14" t="s">
        <v>35</v>
      </c>
      <c r="AX141" s="14" t="s">
        <v>81</v>
      </c>
      <c r="AY141" s="265" t="s">
        <v>152</v>
      </c>
    </row>
    <row r="142" s="2" customFormat="1" ht="24.15" customHeight="1">
      <c r="A142" s="40"/>
      <c r="B142" s="41"/>
      <c r="C142" s="214" t="s">
        <v>190</v>
      </c>
      <c r="D142" s="214" t="s">
        <v>155</v>
      </c>
      <c r="E142" s="215" t="s">
        <v>749</v>
      </c>
      <c r="F142" s="216" t="s">
        <v>750</v>
      </c>
      <c r="G142" s="217" t="s">
        <v>158</v>
      </c>
      <c r="H142" s="218">
        <v>1</v>
      </c>
      <c r="I142" s="219"/>
      <c r="J142" s="220">
        <f>ROUND(I142*H142,2)</f>
        <v>0</v>
      </c>
      <c r="K142" s="216" t="s">
        <v>168</v>
      </c>
      <c r="L142" s="46"/>
      <c r="M142" s="221" t="s">
        <v>19</v>
      </c>
      <c r="N142" s="222" t="s">
        <v>45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0.024</v>
      </c>
      <c r="T142" s="224">
        <f>S142*H142</f>
        <v>0.024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178</v>
      </c>
      <c r="AT142" s="225" t="s">
        <v>155</v>
      </c>
      <c r="AU142" s="225" t="s">
        <v>83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81</v>
      </c>
      <c r="BK142" s="226">
        <f>ROUND(I142*H142,2)</f>
        <v>0</v>
      </c>
      <c r="BL142" s="19" t="s">
        <v>178</v>
      </c>
      <c r="BM142" s="225" t="s">
        <v>216</v>
      </c>
    </row>
    <row r="143" s="2" customFormat="1">
      <c r="A143" s="40"/>
      <c r="B143" s="41"/>
      <c r="C143" s="42"/>
      <c r="D143" s="227" t="s">
        <v>160</v>
      </c>
      <c r="E143" s="42"/>
      <c r="F143" s="228" t="s">
        <v>751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160</v>
      </c>
      <c r="AU143" s="19" t="s">
        <v>83</v>
      </c>
    </row>
    <row r="144" s="2" customFormat="1">
      <c r="A144" s="40"/>
      <c r="B144" s="41"/>
      <c r="C144" s="42"/>
      <c r="D144" s="232" t="s">
        <v>161</v>
      </c>
      <c r="E144" s="42"/>
      <c r="F144" s="233" t="s">
        <v>752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161</v>
      </c>
      <c r="AU144" s="19" t="s">
        <v>83</v>
      </c>
    </row>
    <row r="145" s="13" customFormat="1">
      <c r="A145" s="13"/>
      <c r="B145" s="244"/>
      <c r="C145" s="245"/>
      <c r="D145" s="227" t="s">
        <v>191</v>
      </c>
      <c r="E145" s="246" t="s">
        <v>19</v>
      </c>
      <c r="F145" s="247" t="s">
        <v>1276</v>
      </c>
      <c r="G145" s="245"/>
      <c r="H145" s="248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191</v>
      </c>
      <c r="AU145" s="254" t="s">
        <v>83</v>
      </c>
      <c r="AV145" s="13" t="s">
        <v>83</v>
      </c>
      <c r="AW145" s="13" t="s">
        <v>35</v>
      </c>
      <c r="AX145" s="13" t="s">
        <v>74</v>
      </c>
      <c r="AY145" s="254" t="s">
        <v>152</v>
      </c>
    </row>
    <row r="146" s="14" customFormat="1">
      <c r="A146" s="14"/>
      <c r="B146" s="255"/>
      <c r="C146" s="256"/>
      <c r="D146" s="227" t="s">
        <v>191</v>
      </c>
      <c r="E146" s="257" t="s">
        <v>19</v>
      </c>
      <c r="F146" s="258" t="s">
        <v>193</v>
      </c>
      <c r="G146" s="256"/>
      <c r="H146" s="259">
        <v>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191</v>
      </c>
      <c r="AU146" s="265" t="s">
        <v>83</v>
      </c>
      <c r="AV146" s="14" t="s">
        <v>88</v>
      </c>
      <c r="AW146" s="14" t="s">
        <v>35</v>
      </c>
      <c r="AX146" s="14" t="s">
        <v>81</v>
      </c>
      <c r="AY146" s="265" t="s">
        <v>152</v>
      </c>
    </row>
    <row r="147" s="12" customFormat="1" ht="22.8" customHeight="1">
      <c r="A147" s="12"/>
      <c r="B147" s="198"/>
      <c r="C147" s="199"/>
      <c r="D147" s="200" t="s">
        <v>73</v>
      </c>
      <c r="E147" s="212" t="s">
        <v>754</v>
      </c>
      <c r="F147" s="212" t="s">
        <v>755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SUM(P148:P162)</f>
        <v>0</v>
      </c>
      <c r="Q147" s="206"/>
      <c r="R147" s="207">
        <f>SUM(R148:R162)</f>
        <v>0</v>
      </c>
      <c r="S147" s="206"/>
      <c r="T147" s="208">
        <f>SUM(T148:T162)</f>
        <v>0.22350399999999998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83</v>
      </c>
      <c r="AT147" s="210" t="s">
        <v>73</v>
      </c>
      <c r="AU147" s="210" t="s">
        <v>81</v>
      </c>
      <c r="AY147" s="209" t="s">
        <v>152</v>
      </c>
      <c r="BK147" s="211">
        <f>SUM(BK148:BK162)</f>
        <v>0</v>
      </c>
    </row>
    <row r="148" s="2" customFormat="1" ht="24.15" customHeight="1">
      <c r="A148" s="40"/>
      <c r="B148" s="41"/>
      <c r="C148" s="214" t="s">
        <v>219</v>
      </c>
      <c r="D148" s="214" t="s">
        <v>155</v>
      </c>
      <c r="E148" s="215" t="s">
        <v>756</v>
      </c>
      <c r="F148" s="216" t="s">
        <v>757</v>
      </c>
      <c r="G148" s="217" t="s">
        <v>177</v>
      </c>
      <c r="H148" s="218">
        <v>84.609999999999999</v>
      </c>
      <c r="I148" s="219"/>
      <c r="J148" s="220">
        <f>ROUND(I148*H148,2)</f>
        <v>0</v>
      </c>
      <c r="K148" s="216" t="s">
        <v>168</v>
      </c>
      <c r="L148" s="46"/>
      <c r="M148" s="221" t="s">
        <v>19</v>
      </c>
      <c r="N148" s="222" t="s">
        <v>45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178</v>
      </c>
      <c r="AT148" s="225" t="s">
        <v>155</v>
      </c>
      <c r="AU148" s="225" t="s">
        <v>83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81</v>
      </c>
      <c r="BK148" s="226">
        <f>ROUND(I148*H148,2)</f>
        <v>0</v>
      </c>
      <c r="BL148" s="19" t="s">
        <v>178</v>
      </c>
      <c r="BM148" s="225" t="s">
        <v>222</v>
      </c>
    </row>
    <row r="149" s="2" customFormat="1">
      <c r="A149" s="40"/>
      <c r="B149" s="41"/>
      <c r="C149" s="42"/>
      <c r="D149" s="227" t="s">
        <v>160</v>
      </c>
      <c r="E149" s="42"/>
      <c r="F149" s="228" t="s">
        <v>758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160</v>
      </c>
      <c r="AU149" s="19" t="s">
        <v>83</v>
      </c>
    </row>
    <row r="150" s="2" customFormat="1">
      <c r="A150" s="40"/>
      <c r="B150" s="41"/>
      <c r="C150" s="42"/>
      <c r="D150" s="232" t="s">
        <v>161</v>
      </c>
      <c r="E150" s="42"/>
      <c r="F150" s="233" t="s">
        <v>759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161</v>
      </c>
      <c r="AU150" s="19" t="s">
        <v>83</v>
      </c>
    </row>
    <row r="151" s="13" customFormat="1">
      <c r="A151" s="13"/>
      <c r="B151" s="244"/>
      <c r="C151" s="245"/>
      <c r="D151" s="227" t="s">
        <v>191</v>
      </c>
      <c r="E151" s="246" t="s">
        <v>19</v>
      </c>
      <c r="F151" s="247" t="s">
        <v>1277</v>
      </c>
      <c r="G151" s="245"/>
      <c r="H151" s="248">
        <v>84.609999999999999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191</v>
      </c>
      <c r="AU151" s="254" t="s">
        <v>83</v>
      </c>
      <c r="AV151" s="13" t="s">
        <v>83</v>
      </c>
      <c r="AW151" s="13" t="s">
        <v>35</v>
      </c>
      <c r="AX151" s="13" t="s">
        <v>74</v>
      </c>
      <c r="AY151" s="254" t="s">
        <v>152</v>
      </c>
    </row>
    <row r="152" s="14" customFormat="1">
      <c r="A152" s="14"/>
      <c r="B152" s="255"/>
      <c r="C152" s="256"/>
      <c r="D152" s="227" t="s">
        <v>191</v>
      </c>
      <c r="E152" s="257" t="s">
        <v>19</v>
      </c>
      <c r="F152" s="258" t="s">
        <v>193</v>
      </c>
      <c r="G152" s="256"/>
      <c r="H152" s="259">
        <v>84.609999999999999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191</v>
      </c>
      <c r="AU152" s="265" t="s">
        <v>83</v>
      </c>
      <c r="AV152" s="14" t="s">
        <v>88</v>
      </c>
      <c r="AW152" s="14" t="s">
        <v>35</v>
      </c>
      <c r="AX152" s="14" t="s">
        <v>81</v>
      </c>
      <c r="AY152" s="265" t="s">
        <v>152</v>
      </c>
    </row>
    <row r="153" s="2" customFormat="1" ht="24.15" customHeight="1">
      <c r="A153" s="40"/>
      <c r="B153" s="41"/>
      <c r="C153" s="214" t="s">
        <v>8</v>
      </c>
      <c r="D153" s="214" t="s">
        <v>155</v>
      </c>
      <c r="E153" s="215" t="s">
        <v>761</v>
      </c>
      <c r="F153" s="216" t="s">
        <v>762</v>
      </c>
      <c r="G153" s="217" t="s">
        <v>177</v>
      </c>
      <c r="H153" s="218">
        <v>84.609999999999999</v>
      </c>
      <c r="I153" s="219"/>
      <c r="J153" s="220">
        <f>ROUND(I153*H153,2)</f>
        <v>0</v>
      </c>
      <c r="K153" s="216" t="s">
        <v>168</v>
      </c>
      <c r="L153" s="46"/>
      <c r="M153" s="221" t="s">
        <v>19</v>
      </c>
      <c r="N153" s="222" t="s">
        <v>45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0.0025000000000000001</v>
      </c>
      <c r="T153" s="224">
        <f>S153*H153</f>
        <v>0.21152499999999999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178</v>
      </c>
      <c r="AT153" s="225" t="s">
        <v>155</v>
      </c>
      <c r="AU153" s="225" t="s">
        <v>83</v>
      </c>
      <c r="AY153" s="19" t="s">
        <v>152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81</v>
      </c>
      <c r="BK153" s="226">
        <f>ROUND(I153*H153,2)</f>
        <v>0</v>
      </c>
      <c r="BL153" s="19" t="s">
        <v>178</v>
      </c>
      <c r="BM153" s="225" t="s">
        <v>226</v>
      </c>
    </row>
    <row r="154" s="2" customFormat="1">
      <c r="A154" s="40"/>
      <c r="B154" s="41"/>
      <c r="C154" s="42"/>
      <c r="D154" s="227" t="s">
        <v>160</v>
      </c>
      <c r="E154" s="42"/>
      <c r="F154" s="228" t="s">
        <v>763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160</v>
      </c>
      <c r="AU154" s="19" t="s">
        <v>83</v>
      </c>
    </row>
    <row r="155" s="2" customFormat="1">
      <c r="A155" s="40"/>
      <c r="B155" s="41"/>
      <c r="C155" s="42"/>
      <c r="D155" s="232" t="s">
        <v>161</v>
      </c>
      <c r="E155" s="42"/>
      <c r="F155" s="233" t="s">
        <v>764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161</v>
      </c>
      <c r="AU155" s="19" t="s">
        <v>83</v>
      </c>
    </row>
    <row r="156" s="13" customFormat="1">
      <c r="A156" s="13"/>
      <c r="B156" s="244"/>
      <c r="C156" s="245"/>
      <c r="D156" s="227" t="s">
        <v>191</v>
      </c>
      <c r="E156" s="246" t="s">
        <v>19</v>
      </c>
      <c r="F156" s="247" t="s">
        <v>1277</v>
      </c>
      <c r="G156" s="245"/>
      <c r="H156" s="248">
        <v>84.609999999999999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191</v>
      </c>
      <c r="AU156" s="254" t="s">
        <v>83</v>
      </c>
      <c r="AV156" s="13" t="s">
        <v>83</v>
      </c>
      <c r="AW156" s="13" t="s">
        <v>35</v>
      </c>
      <c r="AX156" s="13" t="s">
        <v>74</v>
      </c>
      <c r="AY156" s="254" t="s">
        <v>152</v>
      </c>
    </row>
    <row r="157" s="14" customFormat="1">
      <c r="A157" s="14"/>
      <c r="B157" s="255"/>
      <c r="C157" s="256"/>
      <c r="D157" s="227" t="s">
        <v>191</v>
      </c>
      <c r="E157" s="257" t="s">
        <v>19</v>
      </c>
      <c r="F157" s="258" t="s">
        <v>193</v>
      </c>
      <c r="G157" s="256"/>
      <c r="H157" s="259">
        <v>84.609999999999999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191</v>
      </c>
      <c r="AU157" s="265" t="s">
        <v>83</v>
      </c>
      <c r="AV157" s="14" t="s">
        <v>88</v>
      </c>
      <c r="AW157" s="14" t="s">
        <v>35</v>
      </c>
      <c r="AX157" s="14" t="s">
        <v>81</v>
      </c>
      <c r="AY157" s="265" t="s">
        <v>152</v>
      </c>
    </row>
    <row r="158" s="2" customFormat="1" ht="21.75" customHeight="1">
      <c r="A158" s="40"/>
      <c r="B158" s="41"/>
      <c r="C158" s="214" t="s">
        <v>231</v>
      </c>
      <c r="D158" s="214" t="s">
        <v>155</v>
      </c>
      <c r="E158" s="215" t="s">
        <v>765</v>
      </c>
      <c r="F158" s="216" t="s">
        <v>766</v>
      </c>
      <c r="G158" s="217" t="s">
        <v>266</v>
      </c>
      <c r="H158" s="218">
        <v>39.93</v>
      </c>
      <c r="I158" s="219"/>
      <c r="J158" s="220">
        <f>ROUND(I158*H158,2)</f>
        <v>0</v>
      </c>
      <c r="K158" s="216" t="s">
        <v>168</v>
      </c>
      <c r="L158" s="46"/>
      <c r="M158" s="221" t="s">
        <v>19</v>
      </c>
      <c r="N158" s="222" t="s">
        <v>45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0.00029999999999999997</v>
      </c>
      <c r="T158" s="224">
        <f>S158*H158</f>
        <v>0.011978999999999998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178</v>
      </c>
      <c r="AT158" s="225" t="s">
        <v>155</v>
      </c>
      <c r="AU158" s="225" t="s">
        <v>83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81</v>
      </c>
      <c r="BK158" s="226">
        <f>ROUND(I158*H158,2)</f>
        <v>0</v>
      </c>
      <c r="BL158" s="19" t="s">
        <v>178</v>
      </c>
      <c r="BM158" s="225" t="s">
        <v>235</v>
      </c>
    </row>
    <row r="159" s="2" customFormat="1">
      <c r="A159" s="40"/>
      <c r="B159" s="41"/>
      <c r="C159" s="42"/>
      <c r="D159" s="227" t="s">
        <v>160</v>
      </c>
      <c r="E159" s="42"/>
      <c r="F159" s="228" t="s">
        <v>767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160</v>
      </c>
      <c r="AU159" s="19" t="s">
        <v>83</v>
      </c>
    </row>
    <row r="160" s="2" customFormat="1">
      <c r="A160" s="40"/>
      <c r="B160" s="41"/>
      <c r="C160" s="42"/>
      <c r="D160" s="232" t="s">
        <v>161</v>
      </c>
      <c r="E160" s="42"/>
      <c r="F160" s="233" t="s">
        <v>768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83</v>
      </c>
    </row>
    <row r="161" s="13" customFormat="1">
      <c r="A161" s="13"/>
      <c r="B161" s="244"/>
      <c r="C161" s="245"/>
      <c r="D161" s="227" t="s">
        <v>191</v>
      </c>
      <c r="E161" s="246" t="s">
        <v>19</v>
      </c>
      <c r="F161" s="247" t="s">
        <v>1278</v>
      </c>
      <c r="G161" s="245"/>
      <c r="H161" s="248">
        <v>39.93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191</v>
      </c>
      <c r="AU161" s="254" t="s">
        <v>83</v>
      </c>
      <c r="AV161" s="13" t="s">
        <v>83</v>
      </c>
      <c r="AW161" s="13" t="s">
        <v>35</v>
      </c>
      <c r="AX161" s="13" t="s">
        <v>74</v>
      </c>
      <c r="AY161" s="254" t="s">
        <v>152</v>
      </c>
    </row>
    <row r="162" s="14" customFormat="1">
      <c r="A162" s="14"/>
      <c r="B162" s="255"/>
      <c r="C162" s="256"/>
      <c r="D162" s="227" t="s">
        <v>191</v>
      </c>
      <c r="E162" s="257" t="s">
        <v>19</v>
      </c>
      <c r="F162" s="258" t="s">
        <v>193</v>
      </c>
      <c r="G162" s="256"/>
      <c r="H162" s="259">
        <v>39.93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191</v>
      </c>
      <c r="AU162" s="265" t="s">
        <v>83</v>
      </c>
      <c r="AV162" s="14" t="s">
        <v>88</v>
      </c>
      <c r="AW162" s="14" t="s">
        <v>35</v>
      </c>
      <c r="AX162" s="14" t="s">
        <v>81</v>
      </c>
      <c r="AY162" s="265" t="s">
        <v>152</v>
      </c>
    </row>
    <row r="163" s="12" customFormat="1" ht="22.8" customHeight="1">
      <c r="A163" s="12"/>
      <c r="B163" s="198"/>
      <c r="C163" s="199"/>
      <c r="D163" s="200" t="s">
        <v>73</v>
      </c>
      <c r="E163" s="212" t="s">
        <v>769</v>
      </c>
      <c r="F163" s="212" t="s">
        <v>770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SUM(P164:P178)</f>
        <v>0</v>
      </c>
      <c r="Q163" s="206"/>
      <c r="R163" s="207">
        <f>SUM(R164:R178)</f>
        <v>0.0014400000000000001</v>
      </c>
      <c r="S163" s="206"/>
      <c r="T163" s="208">
        <f>SUM(T164:T178)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83</v>
      </c>
      <c r="AT163" s="210" t="s">
        <v>73</v>
      </c>
      <c r="AU163" s="210" t="s">
        <v>81</v>
      </c>
      <c r="AY163" s="209" t="s">
        <v>152</v>
      </c>
      <c r="BK163" s="211">
        <f>SUM(BK164:BK178)</f>
        <v>0</v>
      </c>
    </row>
    <row r="164" s="2" customFormat="1" ht="24.15" customHeight="1">
      <c r="A164" s="40"/>
      <c r="B164" s="41"/>
      <c r="C164" s="214" t="s">
        <v>201</v>
      </c>
      <c r="D164" s="214" t="s">
        <v>155</v>
      </c>
      <c r="E164" s="215" t="s">
        <v>771</v>
      </c>
      <c r="F164" s="216" t="s">
        <v>772</v>
      </c>
      <c r="G164" s="217" t="s">
        <v>177</v>
      </c>
      <c r="H164" s="218">
        <v>2</v>
      </c>
      <c r="I164" s="219"/>
      <c r="J164" s="220">
        <f>ROUND(I164*H164,2)</f>
        <v>0</v>
      </c>
      <c r="K164" s="216" t="s">
        <v>168</v>
      </c>
      <c r="L164" s="46"/>
      <c r="M164" s="221" t="s">
        <v>19</v>
      </c>
      <c r="N164" s="222" t="s">
        <v>45</v>
      </c>
      <c r="O164" s="86"/>
      <c r="P164" s="223">
        <f>O164*H164</f>
        <v>0</v>
      </c>
      <c r="Q164" s="223">
        <v>6.0000000000000002E-05</v>
      </c>
      <c r="R164" s="223">
        <f>Q164*H164</f>
        <v>0.00012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178</v>
      </c>
      <c r="AT164" s="225" t="s">
        <v>155</v>
      </c>
      <c r="AU164" s="225" t="s">
        <v>83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178</v>
      </c>
      <c r="BM164" s="225" t="s">
        <v>241</v>
      </c>
    </row>
    <row r="165" s="2" customFormat="1">
      <c r="A165" s="40"/>
      <c r="B165" s="41"/>
      <c r="C165" s="42"/>
      <c r="D165" s="227" t="s">
        <v>160</v>
      </c>
      <c r="E165" s="42"/>
      <c r="F165" s="228" t="s">
        <v>773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160</v>
      </c>
      <c r="AU165" s="19" t="s">
        <v>83</v>
      </c>
    </row>
    <row r="166" s="2" customFormat="1">
      <c r="A166" s="40"/>
      <c r="B166" s="41"/>
      <c r="C166" s="42"/>
      <c r="D166" s="232" t="s">
        <v>161</v>
      </c>
      <c r="E166" s="42"/>
      <c r="F166" s="233" t="s">
        <v>774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161</v>
      </c>
      <c r="AU166" s="19" t="s">
        <v>83</v>
      </c>
    </row>
    <row r="167" s="13" customFormat="1">
      <c r="A167" s="13"/>
      <c r="B167" s="244"/>
      <c r="C167" s="245"/>
      <c r="D167" s="227" t="s">
        <v>191</v>
      </c>
      <c r="E167" s="246" t="s">
        <v>19</v>
      </c>
      <c r="F167" s="247" t="s">
        <v>1279</v>
      </c>
      <c r="G167" s="245"/>
      <c r="H167" s="248">
        <v>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191</v>
      </c>
      <c r="AU167" s="254" t="s">
        <v>83</v>
      </c>
      <c r="AV167" s="13" t="s">
        <v>83</v>
      </c>
      <c r="AW167" s="13" t="s">
        <v>35</v>
      </c>
      <c r="AX167" s="13" t="s">
        <v>74</v>
      </c>
      <c r="AY167" s="254" t="s">
        <v>152</v>
      </c>
    </row>
    <row r="168" s="14" customFormat="1">
      <c r="A168" s="14"/>
      <c r="B168" s="255"/>
      <c r="C168" s="256"/>
      <c r="D168" s="227" t="s">
        <v>191</v>
      </c>
      <c r="E168" s="257" t="s">
        <v>19</v>
      </c>
      <c r="F168" s="258" t="s">
        <v>193</v>
      </c>
      <c r="G168" s="256"/>
      <c r="H168" s="259">
        <v>2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191</v>
      </c>
      <c r="AU168" s="265" t="s">
        <v>83</v>
      </c>
      <c r="AV168" s="14" t="s">
        <v>88</v>
      </c>
      <c r="AW168" s="14" t="s">
        <v>35</v>
      </c>
      <c r="AX168" s="14" t="s">
        <v>81</v>
      </c>
      <c r="AY168" s="265" t="s">
        <v>152</v>
      </c>
    </row>
    <row r="169" s="2" customFormat="1" ht="16.5" customHeight="1">
      <c r="A169" s="40"/>
      <c r="B169" s="41"/>
      <c r="C169" s="214" t="s">
        <v>299</v>
      </c>
      <c r="D169" s="214" t="s">
        <v>155</v>
      </c>
      <c r="E169" s="215" t="s">
        <v>777</v>
      </c>
      <c r="F169" s="216" t="s">
        <v>778</v>
      </c>
      <c r="G169" s="217" t="s">
        <v>177</v>
      </c>
      <c r="H169" s="218">
        <v>12</v>
      </c>
      <c r="I169" s="219"/>
      <c r="J169" s="220">
        <f>ROUND(I169*H169,2)</f>
        <v>0</v>
      </c>
      <c r="K169" s="216" t="s">
        <v>168</v>
      </c>
      <c r="L169" s="46"/>
      <c r="M169" s="221" t="s">
        <v>19</v>
      </c>
      <c r="N169" s="222" t="s">
        <v>45</v>
      </c>
      <c r="O169" s="86"/>
      <c r="P169" s="223">
        <f>O169*H169</f>
        <v>0</v>
      </c>
      <c r="Q169" s="223">
        <v>0.00011</v>
      </c>
      <c r="R169" s="223">
        <f>Q169*H169</f>
        <v>0.00132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178</v>
      </c>
      <c r="AT169" s="225" t="s">
        <v>155</v>
      </c>
      <c r="AU169" s="225" t="s">
        <v>83</v>
      </c>
      <c r="AY169" s="19" t="s">
        <v>152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81</v>
      </c>
      <c r="BK169" s="226">
        <f>ROUND(I169*H169,2)</f>
        <v>0</v>
      </c>
      <c r="BL169" s="19" t="s">
        <v>178</v>
      </c>
      <c r="BM169" s="225" t="s">
        <v>302</v>
      </c>
    </row>
    <row r="170" s="2" customFormat="1">
      <c r="A170" s="40"/>
      <c r="B170" s="41"/>
      <c r="C170" s="42"/>
      <c r="D170" s="227" t="s">
        <v>160</v>
      </c>
      <c r="E170" s="42"/>
      <c r="F170" s="228" t="s">
        <v>779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160</v>
      </c>
      <c r="AU170" s="19" t="s">
        <v>83</v>
      </c>
    </row>
    <row r="171" s="2" customFormat="1">
      <c r="A171" s="40"/>
      <c r="B171" s="41"/>
      <c r="C171" s="42"/>
      <c r="D171" s="232" t="s">
        <v>161</v>
      </c>
      <c r="E171" s="42"/>
      <c r="F171" s="233" t="s">
        <v>780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83</v>
      </c>
    </row>
    <row r="172" s="13" customFormat="1">
      <c r="A172" s="13"/>
      <c r="B172" s="244"/>
      <c r="C172" s="245"/>
      <c r="D172" s="227" t="s">
        <v>191</v>
      </c>
      <c r="E172" s="246" t="s">
        <v>19</v>
      </c>
      <c r="F172" s="247" t="s">
        <v>1280</v>
      </c>
      <c r="G172" s="245"/>
      <c r="H172" s="248">
        <v>12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191</v>
      </c>
      <c r="AU172" s="254" t="s">
        <v>83</v>
      </c>
      <c r="AV172" s="13" t="s">
        <v>83</v>
      </c>
      <c r="AW172" s="13" t="s">
        <v>35</v>
      </c>
      <c r="AX172" s="13" t="s">
        <v>74</v>
      </c>
      <c r="AY172" s="254" t="s">
        <v>152</v>
      </c>
    </row>
    <row r="173" s="14" customFormat="1">
      <c r="A173" s="14"/>
      <c r="B173" s="255"/>
      <c r="C173" s="256"/>
      <c r="D173" s="227" t="s">
        <v>191</v>
      </c>
      <c r="E173" s="257" t="s">
        <v>19</v>
      </c>
      <c r="F173" s="258" t="s">
        <v>193</v>
      </c>
      <c r="G173" s="256"/>
      <c r="H173" s="259">
        <v>12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191</v>
      </c>
      <c r="AU173" s="265" t="s">
        <v>83</v>
      </c>
      <c r="AV173" s="14" t="s">
        <v>88</v>
      </c>
      <c r="AW173" s="14" t="s">
        <v>35</v>
      </c>
      <c r="AX173" s="14" t="s">
        <v>81</v>
      </c>
      <c r="AY173" s="265" t="s">
        <v>152</v>
      </c>
    </row>
    <row r="174" s="2" customFormat="1" ht="16.5" customHeight="1">
      <c r="A174" s="40"/>
      <c r="B174" s="41"/>
      <c r="C174" s="214" t="s">
        <v>178</v>
      </c>
      <c r="D174" s="214" t="s">
        <v>155</v>
      </c>
      <c r="E174" s="215" t="s">
        <v>782</v>
      </c>
      <c r="F174" s="216" t="s">
        <v>783</v>
      </c>
      <c r="G174" s="217" t="s">
        <v>177</v>
      </c>
      <c r="H174" s="218">
        <v>8.6799999999999997</v>
      </c>
      <c r="I174" s="219"/>
      <c r="J174" s="220">
        <f>ROUND(I174*H174,2)</f>
        <v>0</v>
      </c>
      <c r="K174" s="216" t="s">
        <v>168</v>
      </c>
      <c r="L174" s="46"/>
      <c r="M174" s="221" t="s">
        <v>19</v>
      </c>
      <c r="N174" s="222" t="s">
        <v>45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178</v>
      </c>
      <c r="AT174" s="225" t="s">
        <v>155</v>
      </c>
      <c r="AU174" s="225" t="s">
        <v>83</v>
      </c>
      <c r="AY174" s="19" t="s">
        <v>152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81</v>
      </c>
      <c r="BK174" s="226">
        <f>ROUND(I174*H174,2)</f>
        <v>0</v>
      </c>
      <c r="BL174" s="19" t="s">
        <v>178</v>
      </c>
      <c r="BM174" s="225" t="s">
        <v>189</v>
      </c>
    </row>
    <row r="175" s="2" customFormat="1">
      <c r="A175" s="40"/>
      <c r="B175" s="41"/>
      <c r="C175" s="42"/>
      <c r="D175" s="227" t="s">
        <v>160</v>
      </c>
      <c r="E175" s="42"/>
      <c r="F175" s="228" t="s">
        <v>783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160</v>
      </c>
      <c r="AU175" s="19" t="s">
        <v>83</v>
      </c>
    </row>
    <row r="176" s="2" customFormat="1">
      <c r="A176" s="40"/>
      <c r="B176" s="41"/>
      <c r="C176" s="42"/>
      <c r="D176" s="232" t="s">
        <v>161</v>
      </c>
      <c r="E176" s="42"/>
      <c r="F176" s="233" t="s">
        <v>784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161</v>
      </c>
      <c r="AU176" s="19" t="s">
        <v>83</v>
      </c>
    </row>
    <row r="177" s="13" customFormat="1">
      <c r="A177" s="13"/>
      <c r="B177" s="244"/>
      <c r="C177" s="245"/>
      <c r="D177" s="227" t="s">
        <v>191</v>
      </c>
      <c r="E177" s="246" t="s">
        <v>19</v>
      </c>
      <c r="F177" s="247" t="s">
        <v>1281</v>
      </c>
      <c r="G177" s="245"/>
      <c r="H177" s="248">
        <v>8.6799999999999997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191</v>
      </c>
      <c r="AU177" s="254" t="s">
        <v>83</v>
      </c>
      <c r="AV177" s="13" t="s">
        <v>83</v>
      </c>
      <c r="AW177" s="13" t="s">
        <v>35</v>
      </c>
      <c r="AX177" s="13" t="s">
        <v>74</v>
      </c>
      <c r="AY177" s="254" t="s">
        <v>152</v>
      </c>
    </row>
    <row r="178" s="14" customFormat="1">
      <c r="A178" s="14"/>
      <c r="B178" s="255"/>
      <c r="C178" s="256"/>
      <c r="D178" s="227" t="s">
        <v>191</v>
      </c>
      <c r="E178" s="257" t="s">
        <v>19</v>
      </c>
      <c r="F178" s="258" t="s">
        <v>193</v>
      </c>
      <c r="G178" s="256"/>
      <c r="H178" s="259">
        <v>8.6799999999999997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191</v>
      </c>
      <c r="AU178" s="265" t="s">
        <v>83</v>
      </c>
      <c r="AV178" s="14" t="s">
        <v>88</v>
      </c>
      <c r="AW178" s="14" t="s">
        <v>35</v>
      </c>
      <c r="AX178" s="14" t="s">
        <v>81</v>
      </c>
      <c r="AY178" s="265" t="s">
        <v>152</v>
      </c>
    </row>
    <row r="179" s="12" customFormat="1" ht="25.92" customHeight="1">
      <c r="A179" s="12"/>
      <c r="B179" s="198"/>
      <c r="C179" s="199"/>
      <c r="D179" s="200" t="s">
        <v>73</v>
      </c>
      <c r="E179" s="201" t="s">
        <v>97</v>
      </c>
      <c r="F179" s="201" t="s">
        <v>98</v>
      </c>
      <c r="G179" s="199"/>
      <c r="H179" s="199"/>
      <c r="I179" s="202"/>
      <c r="J179" s="203">
        <f>BK179</f>
        <v>0</v>
      </c>
      <c r="K179" s="199"/>
      <c r="L179" s="204"/>
      <c r="M179" s="205"/>
      <c r="N179" s="206"/>
      <c r="O179" s="206"/>
      <c r="P179" s="207">
        <f>P180</f>
        <v>0</v>
      </c>
      <c r="Q179" s="206"/>
      <c r="R179" s="207">
        <f>R180</f>
        <v>0</v>
      </c>
      <c r="S179" s="206"/>
      <c r="T179" s="20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109</v>
      </c>
      <c r="AT179" s="210" t="s">
        <v>73</v>
      </c>
      <c r="AU179" s="210" t="s">
        <v>74</v>
      </c>
      <c r="AY179" s="209" t="s">
        <v>152</v>
      </c>
      <c r="BK179" s="211">
        <f>BK180</f>
        <v>0</v>
      </c>
    </row>
    <row r="180" s="12" customFormat="1" ht="22.8" customHeight="1">
      <c r="A180" s="12"/>
      <c r="B180" s="198"/>
      <c r="C180" s="199"/>
      <c r="D180" s="200" t="s">
        <v>73</v>
      </c>
      <c r="E180" s="212" t="s">
        <v>786</v>
      </c>
      <c r="F180" s="212" t="s">
        <v>787</v>
      </c>
      <c r="G180" s="199"/>
      <c r="H180" s="199"/>
      <c r="I180" s="202"/>
      <c r="J180" s="213">
        <f>BK180</f>
        <v>0</v>
      </c>
      <c r="K180" s="199"/>
      <c r="L180" s="204"/>
      <c r="M180" s="205"/>
      <c r="N180" s="206"/>
      <c r="O180" s="206"/>
      <c r="P180" s="207">
        <f>SUM(P181:P185)</f>
        <v>0</v>
      </c>
      <c r="Q180" s="206"/>
      <c r="R180" s="207">
        <f>SUM(R181:R185)</f>
        <v>0</v>
      </c>
      <c r="S180" s="206"/>
      <c r="T180" s="208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109</v>
      </c>
      <c r="AT180" s="210" t="s">
        <v>73</v>
      </c>
      <c r="AU180" s="210" t="s">
        <v>81</v>
      </c>
      <c r="AY180" s="209" t="s">
        <v>152</v>
      </c>
      <c r="BK180" s="211">
        <f>SUM(BK181:BK185)</f>
        <v>0</v>
      </c>
    </row>
    <row r="181" s="2" customFormat="1" ht="16.5" customHeight="1">
      <c r="A181" s="40"/>
      <c r="B181" s="41"/>
      <c r="C181" s="214" t="s">
        <v>308</v>
      </c>
      <c r="D181" s="214" t="s">
        <v>155</v>
      </c>
      <c r="E181" s="215" t="s">
        <v>788</v>
      </c>
      <c r="F181" s="216" t="s">
        <v>789</v>
      </c>
      <c r="G181" s="217" t="s">
        <v>395</v>
      </c>
      <c r="H181" s="218">
        <v>1</v>
      </c>
      <c r="I181" s="219"/>
      <c r="J181" s="220">
        <f>ROUND(I181*H181,2)</f>
        <v>0</v>
      </c>
      <c r="K181" s="216" t="s">
        <v>159</v>
      </c>
      <c r="L181" s="46"/>
      <c r="M181" s="221" t="s">
        <v>19</v>
      </c>
      <c r="N181" s="222" t="s">
        <v>45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88</v>
      </c>
      <c r="AT181" s="225" t="s">
        <v>155</v>
      </c>
      <c r="AU181" s="225" t="s">
        <v>83</v>
      </c>
      <c r="AY181" s="19" t="s">
        <v>152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81</v>
      </c>
      <c r="BK181" s="226">
        <f>ROUND(I181*H181,2)</f>
        <v>0</v>
      </c>
      <c r="BL181" s="19" t="s">
        <v>88</v>
      </c>
      <c r="BM181" s="225" t="s">
        <v>311</v>
      </c>
    </row>
    <row r="182" s="2" customFormat="1">
      <c r="A182" s="40"/>
      <c r="B182" s="41"/>
      <c r="C182" s="42"/>
      <c r="D182" s="227" t="s">
        <v>160</v>
      </c>
      <c r="E182" s="42"/>
      <c r="F182" s="228" t="s">
        <v>789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160</v>
      </c>
      <c r="AU182" s="19" t="s">
        <v>83</v>
      </c>
    </row>
    <row r="183" s="2" customFormat="1">
      <c r="A183" s="40"/>
      <c r="B183" s="41"/>
      <c r="C183" s="42"/>
      <c r="D183" s="232" t="s">
        <v>161</v>
      </c>
      <c r="E183" s="42"/>
      <c r="F183" s="233" t="s">
        <v>790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161</v>
      </c>
      <c r="AU183" s="19" t="s">
        <v>83</v>
      </c>
    </row>
    <row r="184" s="13" customFormat="1">
      <c r="A184" s="13"/>
      <c r="B184" s="244"/>
      <c r="C184" s="245"/>
      <c r="D184" s="227" t="s">
        <v>191</v>
      </c>
      <c r="E184" s="246" t="s">
        <v>19</v>
      </c>
      <c r="F184" s="247" t="s">
        <v>1276</v>
      </c>
      <c r="G184" s="245"/>
      <c r="H184" s="248">
        <v>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191</v>
      </c>
      <c r="AU184" s="254" t="s">
        <v>83</v>
      </c>
      <c r="AV184" s="13" t="s">
        <v>83</v>
      </c>
      <c r="AW184" s="13" t="s">
        <v>35</v>
      </c>
      <c r="AX184" s="13" t="s">
        <v>74</v>
      </c>
      <c r="AY184" s="254" t="s">
        <v>152</v>
      </c>
    </row>
    <row r="185" s="14" customFormat="1">
      <c r="A185" s="14"/>
      <c r="B185" s="255"/>
      <c r="C185" s="256"/>
      <c r="D185" s="227" t="s">
        <v>191</v>
      </c>
      <c r="E185" s="257" t="s">
        <v>19</v>
      </c>
      <c r="F185" s="258" t="s">
        <v>193</v>
      </c>
      <c r="G185" s="256"/>
      <c r="H185" s="259">
        <v>1</v>
      </c>
      <c r="I185" s="260"/>
      <c r="J185" s="256"/>
      <c r="K185" s="256"/>
      <c r="L185" s="261"/>
      <c r="M185" s="267"/>
      <c r="N185" s="268"/>
      <c r="O185" s="268"/>
      <c r="P185" s="268"/>
      <c r="Q185" s="268"/>
      <c r="R185" s="268"/>
      <c r="S185" s="268"/>
      <c r="T185" s="26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191</v>
      </c>
      <c r="AU185" s="265" t="s">
        <v>83</v>
      </c>
      <c r="AV185" s="14" t="s">
        <v>88</v>
      </c>
      <c r="AW185" s="14" t="s">
        <v>35</v>
      </c>
      <c r="AX185" s="14" t="s">
        <v>81</v>
      </c>
      <c r="AY185" s="265" t="s">
        <v>152</v>
      </c>
    </row>
    <row r="186" s="2" customFormat="1" ht="6.96" customHeight="1">
      <c r="A186" s="40"/>
      <c r="B186" s="61"/>
      <c r="C186" s="62"/>
      <c r="D186" s="62"/>
      <c r="E186" s="62"/>
      <c r="F186" s="62"/>
      <c r="G186" s="62"/>
      <c r="H186" s="62"/>
      <c r="I186" s="62"/>
      <c r="J186" s="62"/>
      <c r="K186" s="62"/>
      <c r="L186" s="46"/>
      <c r="M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</row>
  </sheetData>
  <sheetProtection sheet="1" autoFilter="0" formatColumns="0" formatRows="0" objects="1" scenarios="1" spinCount="100000" saltValue="hn1MEntrNUKnryM+slIyOil39VtW2yAv1v3Ey4/nA6JYGuUM5c7WzihVdTFeC+A6olA2SbraupsdJFZrkF+aTw==" hashValue="WTuZKn2577JpSNoX9a/CagLi1zrs1AAHv2ZWGGRDPVZ+0/fja7T2UM6wHKHTUoCFOJxC0ZFUKtSchf6aJIMPLw==" algorithmName="SHA-512" password="CC35"/>
  <autoFilter ref="C93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5_02/974031142"/>
    <hyperlink ref="F105" r:id="rId2" display="https://podminky.urs.cz/item/CS_URS_2025_02/974042542"/>
    <hyperlink ref="F111" r:id="rId3" display="https://podminky.urs.cz/item/CS_URS_2025_02/978035127"/>
    <hyperlink ref="F116" r:id="rId4" display="https://podminky.urs.cz/item/CS_URS_2025_02/978059541"/>
    <hyperlink ref="F122" r:id="rId5" display="https://podminky.urs.cz/item/CS_URS_2025_02/997013211"/>
    <hyperlink ref="F125" r:id="rId6" display="https://podminky.urs.cz/item/CS_URS_2025_02/997013501"/>
    <hyperlink ref="F128" r:id="rId7" display="https://podminky.urs.cz/item/CS_URS_2025_02/997013509"/>
    <hyperlink ref="F133" r:id="rId8" display="https://podminky.urs.cz/item/CS_URS_2025_02/997013631"/>
    <hyperlink ref="F138" r:id="rId9" display="https://podminky.urs.cz/item/CS_URS_2025_02/766411812"/>
    <hyperlink ref="F144" r:id="rId10" display="https://podminky.urs.cz/item/CS_URS_2025_02/766691914"/>
    <hyperlink ref="F150" r:id="rId11" display="https://podminky.urs.cz/item/CS_URS_2025_02/776111116"/>
    <hyperlink ref="F155" r:id="rId12" display="https://podminky.urs.cz/item/CS_URS_2025_02/776201811"/>
    <hyperlink ref="F160" r:id="rId13" display="https://podminky.urs.cz/item/CS_URS_2025_02/776410811"/>
    <hyperlink ref="F166" r:id="rId14" display="https://podminky.urs.cz/item/CS_URS_2025_02/783306801"/>
    <hyperlink ref="F171" r:id="rId15" display="https://podminky.urs.cz/item/CS_URS_2025_02/783606801"/>
    <hyperlink ref="F176" r:id="rId16" display="https://podminky.urs.cz/item/CS_URS_2025_02/783806811"/>
    <hyperlink ref="F183" r:id="rId17" display="https://podminky.urs.cz/item/CS_URS_2023_02/094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1264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ROUND((SUM(BE97:BE303)),  2)</f>
        <v>0</v>
      </c>
      <c r="G35" s="40"/>
      <c r="H35" s="40"/>
      <c r="I35" s="159">
        <v>0.20999999999999999</v>
      </c>
      <c r="J35" s="158">
        <f>ROUND(((SUM(BE97:BE303))*I35),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ROUND((SUM(BF97:BF303)),  2)</f>
        <v>0</v>
      </c>
      <c r="G36" s="40"/>
      <c r="H36" s="40"/>
      <c r="I36" s="159">
        <v>0.12</v>
      </c>
      <c r="J36" s="158">
        <f>ROUND(((SUM(BF97:BF303))*I36),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ROUND((SUM(BG97:BG303)),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ROUND((SUM(BH97:BH303)),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ROUND((SUM(BI97:BI303)),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1264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2 - Stavební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130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791</v>
      </c>
      <c r="E65" s="184"/>
      <c r="F65" s="184"/>
      <c r="G65" s="184"/>
      <c r="H65" s="184"/>
      <c r="I65" s="184"/>
      <c r="J65" s="185">
        <f>J99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131</v>
      </c>
      <c r="E66" s="184"/>
      <c r="F66" s="184"/>
      <c r="G66" s="184"/>
      <c r="H66" s="184"/>
      <c r="I66" s="184"/>
      <c r="J66" s="185">
        <f>J142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132</v>
      </c>
      <c r="E67" s="184"/>
      <c r="F67" s="184"/>
      <c r="G67" s="184"/>
      <c r="H67" s="184"/>
      <c r="I67" s="184"/>
      <c r="J67" s="185">
        <f>J151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133</v>
      </c>
      <c r="E68" s="179"/>
      <c r="F68" s="179"/>
      <c r="G68" s="179"/>
      <c r="H68" s="179"/>
      <c r="I68" s="179"/>
      <c r="J68" s="180">
        <f>J155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792</v>
      </c>
      <c r="E69" s="184"/>
      <c r="F69" s="184"/>
      <c r="G69" s="184"/>
      <c r="H69" s="184"/>
      <c r="I69" s="184"/>
      <c r="J69" s="185">
        <f>J156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703</v>
      </c>
      <c r="E70" s="184"/>
      <c r="F70" s="184"/>
      <c r="G70" s="184"/>
      <c r="H70" s="184"/>
      <c r="I70" s="184"/>
      <c r="J70" s="185">
        <f>J171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136</v>
      </c>
      <c r="E71" s="184"/>
      <c r="F71" s="184"/>
      <c r="G71" s="184"/>
      <c r="H71" s="184"/>
      <c r="I71" s="184"/>
      <c r="J71" s="185">
        <f>J182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704</v>
      </c>
      <c r="E72" s="184"/>
      <c r="F72" s="184"/>
      <c r="G72" s="184"/>
      <c r="H72" s="184"/>
      <c r="I72" s="184"/>
      <c r="J72" s="185">
        <f>J191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793</v>
      </c>
      <c r="E73" s="184"/>
      <c r="F73" s="184"/>
      <c r="G73" s="184"/>
      <c r="H73" s="184"/>
      <c r="I73" s="184"/>
      <c r="J73" s="185">
        <f>J228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705</v>
      </c>
      <c r="E74" s="184"/>
      <c r="F74" s="184"/>
      <c r="G74" s="184"/>
      <c r="H74" s="184"/>
      <c r="I74" s="184"/>
      <c r="J74" s="185">
        <f>J261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794</v>
      </c>
      <c r="E75" s="184"/>
      <c r="F75" s="184"/>
      <c r="G75" s="184"/>
      <c r="H75" s="184"/>
      <c r="I75" s="184"/>
      <c r="J75" s="185">
        <f>J284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137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1" t="str">
        <f>E7</f>
        <v>IROP výzva 37 (ZŠ Písečná)</v>
      </c>
      <c r="F85" s="34"/>
      <c r="G85" s="34"/>
      <c r="H85" s="34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122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1" t="s">
        <v>1264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124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2 - Stavební práce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F14</f>
        <v>ZŠ Písečná 5144, Chomutov</v>
      </c>
      <c r="G91" s="42"/>
      <c r="H91" s="42"/>
      <c r="I91" s="34" t="s">
        <v>23</v>
      </c>
      <c r="J91" s="74" t="str">
        <f>IF(J14="","",J14)</f>
        <v>29. 1. 2026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25</v>
      </c>
      <c r="D93" s="42"/>
      <c r="E93" s="42"/>
      <c r="F93" s="29" t="str">
        <f>E17</f>
        <v>Statutární město Chomutov</v>
      </c>
      <c r="G93" s="42"/>
      <c r="H93" s="42"/>
      <c r="I93" s="34" t="s">
        <v>32</v>
      </c>
      <c r="J93" s="38" t="str">
        <f>E23</f>
        <v>Digitronic CZ s.r.o. Hradec Králové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30</v>
      </c>
      <c r="D94" s="42"/>
      <c r="E94" s="42"/>
      <c r="F94" s="29" t="str">
        <f>IF(E20="","",E20)</f>
        <v>Vyplň údaj</v>
      </c>
      <c r="G94" s="42"/>
      <c r="H94" s="42"/>
      <c r="I94" s="34" t="s">
        <v>36</v>
      </c>
      <c r="J94" s="38" t="str">
        <f>E26</f>
        <v xml:space="preserve"> 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7"/>
      <c r="B96" s="188"/>
      <c r="C96" s="189" t="s">
        <v>138</v>
      </c>
      <c r="D96" s="190" t="s">
        <v>59</v>
      </c>
      <c r="E96" s="190" t="s">
        <v>55</v>
      </c>
      <c r="F96" s="190" t="s">
        <v>56</v>
      </c>
      <c r="G96" s="190" t="s">
        <v>139</v>
      </c>
      <c r="H96" s="190" t="s">
        <v>140</v>
      </c>
      <c r="I96" s="190" t="s">
        <v>141</v>
      </c>
      <c r="J96" s="190" t="s">
        <v>128</v>
      </c>
      <c r="K96" s="191" t="s">
        <v>142</v>
      </c>
      <c r="L96" s="192"/>
      <c r="M96" s="94" t="s">
        <v>19</v>
      </c>
      <c r="N96" s="95" t="s">
        <v>44</v>
      </c>
      <c r="O96" s="95" t="s">
        <v>143</v>
      </c>
      <c r="P96" s="95" t="s">
        <v>144</v>
      </c>
      <c r="Q96" s="95" t="s">
        <v>145</v>
      </c>
      <c r="R96" s="95" t="s">
        <v>146</v>
      </c>
      <c r="S96" s="95" t="s">
        <v>147</v>
      </c>
      <c r="T96" s="96" t="s">
        <v>148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40"/>
      <c r="B97" s="41"/>
      <c r="C97" s="101" t="s">
        <v>149</v>
      </c>
      <c r="D97" s="42"/>
      <c r="E97" s="42"/>
      <c r="F97" s="42"/>
      <c r="G97" s="42"/>
      <c r="H97" s="42"/>
      <c r="I97" s="42"/>
      <c r="J97" s="193">
        <f>BK97</f>
        <v>0</v>
      </c>
      <c r="K97" s="42"/>
      <c r="L97" s="46"/>
      <c r="M97" s="97"/>
      <c r="N97" s="194"/>
      <c r="O97" s="98"/>
      <c r="P97" s="195">
        <f>P98+P155</f>
        <v>0</v>
      </c>
      <c r="Q97" s="98"/>
      <c r="R97" s="195">
        <f>R98+R155</f>
        <v>5.0493012699999991</v>
      </c>
      <c r="S97" s="98"/>
      <c r="T97" s="196">
        <f>T98+T155</f>
        <v>0.00034735000000000001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73</v>
      </c>
      <c r="AU97" s="19" t="s">
        <v>129</v>
      </c>
      <c r="BK97" s="197">
        <f>BK98+BK155</f>
        <v>0</v>
      </c>
    </row>
    <row r="98" s="12" customFormat="1" ht="25.92" customHeight="1">
      <c r="A98" s="12"/>
      <c r="B98" s="198"/>
      <c r="C98" s="199"/>
      <c r="D98" s="200" t="s">
        <v>73</v>
      </c>
      <c r="E98" s="201" t="s">
        <v>150</v>
      </c>
      <c r="F98" s="201" t="s">
        <v>151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P99+P142+P151</f>
        <v>0</v>
      </c>
      <c r="Q98" s="206"/>
      <c r="R98" s="207">
        <f>R99+R142+R151</f>
        <v>3.3372415099999992</v>
      </c>
      <c r="S98" s="206"/>
      <c r="T98" s="208">
        <f>T99+T142+T151</f>
        <v>0.00034735000000000001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81</v>
      </c>
      <c r="AT98" s="210" t="s">
        <v>73</v>
      </c>
      <c r="AU98" s="210" t="s">
        <v>74</v>
      </c>
      <c r="AY98" s="209" t="s">
        <v>152</v>
      </c>
      <c r="BK98" s="211">
        <f>BK99+BK142+BK151</f>
        <v>0</v>
      </c>
    </row>
    <row r="99" s="12" customFormat="1" ht="22.8" customHeight="1">
      <c r="A99" s="12"/>
      <c r="B99" s="198"/>
      <c r="C99" s="199"/>
      <c r="D99" s="200" t="s">
        <v>73</v>
      </c>
      <c r="E99" s="212" t="s">
        <v>91</v>
      </c>
      <c r="F99" s="212" t="s">
        <v>795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SUM(P100:P141)</f>
        <v>0</v>
      </c>
      <c r="Q99" s="206"/>
      <c r="R99" s="207">
        <f>SUM(R100:R141)</f>
        <v>3.3338571099999994</v>
      </c>
      <c r="S99" s="206"/>
      <c r="T99" s="208">
        <f>SUM(T100:T141)</f>
        <v>0.00034735000000000001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81</v>
      </c>
      <c r="AT99" s="210" t="s">
        <v>73</v>
      </c>
      <c r="AU99" s="210" t="s">
        <v>81</v>
      </c>
      <c r="AY99" s="209" t="s">
        <v>152</v>
      </c>
      <c r="BK99" s="211">
        <f>SUM(BK100:BK141)</f>
        <v>0</v>
      </c>
    </row>
    <row r="100" s="2" customFormat="1" ht="24.15" customHeight="1">
      <c r="A100" s="40"/>
      <c r="B100" s="41"/>
      <c r="C100" s="214" t="s">
        <v>81</v>
      </c>
      <c r="D100" s="214" t="s">
        <v>155</v>
      </c>
      <c r="E100" s="215" t="s">
        <v>796</v>
      </c>
      <c r="F100" s="216" t="s">
        <v>797</v>
      </c>
      <c r="G100" s="217" t="s">
        <v>177</v>
      </c>
      <c r="H100" s="218">
        <v>8.7059999999999995</v>
      </c>
      <c r="I100" s="219"/>
      <c r="J100" s="220">
        <f>ROUND(I100*H100,2)</f>
        <v>0</v>
      </c>
      <c r="K100" s="216" t="s">
        <v>168</v>
      </c>
      <c r="L100" s="46"/>
      <c r="M100" s="221" t="s">
        <v>19</v>
      </c>
      <c r="N100" s="222" t="s">
        <v>45</v>
      </c>
      <c r="O100" s="86"/>
      <c r="P100" s="223">
        <f>O100*H100</f>
        <v>0</v>
      </c>
      <c r="Q100" s="223">
        <v>0.00025999999999999998</v>
      </c>
      <c r="R100" s="223">
        <f>Q100*H100</f>
        <v>0.0022635599999999995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88</v>
      </c>
      <c r="AT100" s="225" t="s">
        <v>155</v>
      </c>
      <c r="AU100" s="225" t="s">
        <v>83</v>
      </c>
      <c r="AY100" s="19" t="s">
        <v>152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88</v>
      </c>
      <c r="BM100" s="225" t="s">
        <v>83</v>
      </c>
    </row>
    <row r="101" s="2" customFormat="1">
      <c r="A101" s="40"/>
      <c r="B101" s="41"/>
      <c r="C101" s="42"/>
      <c r="D101" s="227" t="s">
        <v>160</v>
      </c>
      <c r="E101" s="42"/>
      <c r="F101" s="228" t="s">
        <v>798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83</v>
      </c>
    </row>
    <row r="102" s="2" customFormat="1">
      <c r="A102" s="40"/>
      <c r="B102" s="41"/>
      <c r="C102" s="42"/>
      <c r="D102" s="232" t="s">
        <v>161</v>
      </c>
      <c r="E102" s="42"/>
      <c r="F102" s="233" t="s">
        <v>799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83</v>
      </c>
    </row>
    <row r="103" s="13" customFormat="1">
      <c r="A103" s="13"/>
      <c r="B103" s="244"/>
      <c r="C103" s="245"/>
      <c r="D103" s="227" t="s">
        <v>191</v>
      </c>
      <c r="E103" s="246" t="s">
        <v>19</v>
      </c>
      <c r="F103" s="247" t="s">
        <v>1282</v>
      </c>
      <c r="G103" s="245"/>
      <c r="H103" s="248">
        <v>8.7059999999999995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4" t="s">
        <v>191</v>
      </c>
      <c r="AU103" s="254" t="s">
        <v>83</v>
      </c>
      <c r="AV103" s="13" t="s">
        <v>83</v>
      </c>
      <c r="AW103" s="13" t="s">
        <v>35</v>
      </c>
      <c r="AX103" s="13" t="s">
        <v>74</v>
      </c>
      <c r="AY103" s="254" t="s">
        <v>152</v>
      </c>
    </row>
    <row r="104" s="14" customFormat="1">
      <c r="A104" s="14"/>
      <c r="B104" s="255"/>
      <c r="C104" s="256"/>
      <c r="D104" s="227" t="s">
        <v>191</v>
      </c>
      <c r="E104" s="257" t="s">
        <v>19</v>
      </c>
      <c r="F104" s="258" t="s">
        <v>193</v>
      </c>
      <c r="G104" s="256"/>
      <c r="H104" s="259">
        <v>8.7059999999999995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5" t="s">
        <v>191</v>
      </c>
      <c r="AU104" s="265" t="s">
        <v>83</v>
      </c>
      <c r="AV104" s="14" t="s">
        <v>88</v>
      </c>
      <c r="AW104" s="14" t="s">
        <v>35</v>
      </c>
      <c r="AX104" s="14" t="s">
        <v>81</v>
      </c>
      <c r="AY104" s="265" t="s">
        <v>152</v>
      </c>
    </row>
    <row r="105" s="2" customFormat="1" ht="37.8" customHeight="1">
      <c r="A105" s="40"/>
      <c r="B105" s="41"/>
      <c r="C105" s="214" t="s">
        <v>83</v>
      </c>
      <c r="D105" s="214" t="s">
        <v>155</v>
      </c>
      <c r="E105" s="215" t="s">
        <v>801</v>
      </c>
      <c r="F105" s="216" t="s">
        <v>802</v>
      </c>
      <c r="G105" s="217" t="s">
        <v>177</v>
      </c>
      <c r="H105" s="218">
        <v>8.7059999999999995</v>
      </c>
      <c r="I105" s="219"/>
      <c r="J105" s="220">
        <f>ROUND(I105*H105,2)</f>
        <v>0</v>
      </c>
      <c r="K105" s="216" t="s">
        <v>168</v>
      </c>
      <c r="L105" s="46"/>
      <c r="M105" s="221" t="s">
        <v>19</v>
      </c>
      <c r="N105" s="222" t="s">
        <v>45</v>
      </c>
      <c r="O105" s="86"/>
      <c r="P105" s="223">
        <f>O105*H105</f>
        <v>0</v>
      </c>
      <c r="Q105" s="223">
        <v>0.00941</v>
      </c>
      <c r="R105" s="223">
        <f>Q105*H105</f>
        <v>0.08192345999999999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88</v>
      </c>
      <c r="AT105" s="225" t="s">
        <v>155</v>
      </c>
      <c r="AU105" s="225" t="s">
        <v>83</v>
      </c>
      <c r="AY105" s="19" t="s">
        <v>152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88</v>
      </c>
      <c r="BM105" s="225" t="s">
        <v>88</v>
      </c>
    </row>
    <row r="106" s="2" customFormat="1">
      <c r="A106" s="40"/>
      <c r="B106" s="41"/>
      <c r="C106" s="42"/>
      <c r="D106" s="227" t="s">
        <v>160</v>
      </c>
      <c r="E106" s="42"/>
      <c r="F106" s="228" t="s">
        <v>803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83</v>
      </c>
    </row>
    <row r="107" s="2" customFormat="1">
      <c r="A107" s="40"/>
      <c r="B107" s="41"/>
      <c r="C107" s="42"/>
      <c r="D107" s="232" t="s">
        <v>161</v>
      </c>
      <c r="E107" s="42"/>
      <c r="F107" s="233" t="s">
        <v>804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83</v>
      </c>
    </row>
    <row r="108" s="13" customFormat="1">
      <c r="A108" s="13"/>
      <c r="B108" s="244"/>
      <c r="C108" s="245"/>
      <c r="D108" s="227" t="s">
        <v>191</v>
      </c>
      <c r="E108" s="246" t="s">
        <v>19</v>
      </c>
      <c r="F108" s="247" t="s">
        <v>1282</v>
      </c>
      <c r="G108" s="245"/>
      <c r="H108" s="248">
        <v>8.7059999999999995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4" t="s">
        <v>191</v>
      </c>
      <c r="AU108" s="254" t="s">
        <v>83</v>
      </c>
      <c r="AV108" s="13" t="s">
        <v>83</v>
      </c>
      <c r="AW108" s="13" t="s">
        <v>35</v>
      </c>
      <c r="AX108" s="13" t="s">
        <v>74</v>
      </c>
      <c r="AY108" s="254" t="s">
        <v>152</v>
      </c>
    </row>
    <row r="109" s="14" customFormat="1">
      <c r="A109" s="14"/>
      <c r="B109" s="255"/>
      <c r="C109" s="256"/>
      <c r="D109" s="227" t="s">
        <v>191</v>
      </c>
      <c r="E109" s="257" t="s">
        <v>19</v>
      </c>
      <c r="F109" s="258" t="s">
        <v>193</v>
      </c>
      <c r="G109" s="256"/>
      <c r="H109" s="259">
        <v>8.7059999999999995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5" t="s">
        <v>191</v>
      </c>
      <c r="AU109" s="265" t="s">
        <v>83</v>
      </c>
      <c r="AV109" s="14" t="s">
        <v>88</v>
      </c>
      <c r="AW109" s="14" t="s">
        <v>35</v>
      </c>
      <c r="AX109" s="14" t="s">
        <v>81</v>
      </c>
      <c r="AY109" s="265" t="s">
        <v>152</v>
      </c>
    </row>
    <row r="110" s="2" customFormat="1" ht="24.15" customHeight="1">
      <c r="A110" s="40"/>
      <c r="B110" s="41"/>
      <c r="C110" s="214" t="s">
        <v>106</v>
      </c>
      <c r="D110" s="214" t="s">
        <v>155</v>
      </c>
      <c r="E110" s="215" t="s">
        <v>805</v>
      </c>
      <c r="F110" s="216" t="s">
        <v>806</v>
      </c>
      <c r="G110" s="217" t="s">
        <v>177</v>
      </c>
      <c r="H110" s="218">
        <v>190.678</v>
      </c>
      <c r="I110" s="219"/>
      <c r="J110" s="220">
        <f>ROUND(I110*H110,2)</f>
        <v>0</v>
      </c>
      <c r="K110" s="216" t="s">
        <v>168</v>
      </c>
      <c r="L110" s="46"/>
      <c r="M110" s="221" t="s">
        <v>19</v>
      </c>
      <c r="N110" s="222" t="s">
        <v>45</v>
      </c>
      <c r="O110" s="86"/>
      <c r="P110" s="223">
        <f>O110*H110</f>
        <v>0</v>
      </c>
      <c r="Q110" s="223">
        <v>0.00025999999999999998</v>
      </c>
      <c r="R110" s="223">
        <f>Q110*H110</f>
        <v>0.049576279999999993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88</v>
      </c>
      <c r="AT110" s="225" t="s">
        <v>155</v>
      </c>
      <c r="AU110" s="225" t="s">
        <v>83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88</v>
      </c>
      <c r="BM110" s="225" t="s">
        <v>91</v>
      </c>
    </row>
    <row r="111" s="2" customFormat="1">
      <c r="A111" s="40"/>
      <c r="B111" s="41"/>
      <c r="C111" s="42"/>
      <c r="D111" s="227" t="s">
        <v>160</v>
      </c>
      <c r="E111" s="42"/>
      <c r="F111" s="228" t="s">
        <v>807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160</v>
      </c>
      <c r="AU111" s="19" t="s">
        <v>83</v>
      </c>
    </row>
    <row r="112" s="2" customFormat="1">
      <c r="A112" s="40"/>
      <c r="B112" s="41"/>
      <c r="C112" s="42"/>
      <c r="D112" s="232" t="s">
        <v>161</v>
      </c>
      <c r="E112" s="42"/>
      <c r="F112" s="233" t="s">
        <v>808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161</v>
      </c>
      <c r="AU112" s="19" t="s">
        <v>83</v>
      </c>
    </row>
    <row r="113" s="13" customFormat="1">
      <c r="A113" s="13"/>
      <c r="B113" s="244"/>
      <c r="C113" s="245"/>
      <c r="D113" s="227" t="s">
        <v>191</v>
      </c>
      <c r="E113" s="246" t="s">
        <v>19</v>
      </c>
      <c r="F113" s="247" t="s">
        <v>1267</v>
      </c>
      <c r="G113" s="245"/>
      <c r="H113" s="248">
        <v>192.91300000000001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4" t="s">
        <v>191</v>
      </c>
      <c r="AU113" s="254" t="s">
        <v>83</v>
      </c>
      <c r="AV113" s="13" t="s">
        <v>83</v>
      </c>
      <c r="AW113" s="13" t="s">
        <v>35</v>
      </c>
      <c r="AX113" s="13" t="s">
        <v>74</v>
      </c>
      <c r="AY113" s="254" t="s">
        <v>152</v>
      </c>
    </row>
    <row r="114" s="15" customFormat="1">
      <c r="A114" s="15"/>
      <c r="B114" s="275"/>
      <c r="C114" s="276"/>
      <c r="D114" s="227" t="s">
        <v>191</v>
      </c>
      <c r="E114" s="277" t="s">
        <v>19</v>
      </c>
      <c r="F114" s="278" t="s">
        <v>1283</v>
      </c>
      <c r="G114" s="276"/>
      <c r="H114" s="277" t="s">
        <v>19</v>
      </c>
      <c r="I114" s="279"/>
      <c r="J114" s="276"/>
      <c r="K114" s="276"/>
      <c r="L114" s="280"/>
      <c r="M114" s="281"/>
      <c r="N114" s="282"/>
      <c r="O114" s="282"/>
      <c r="P114" s="282"/>
      <c r="Q114" s="282"/>
      <c r="R114" s="282"/>
      <c r="S114" s="282"/>
      <c r="T114" s="28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84" t="s">
        <v>191</v>
      </c>
      <c r="AU114" s="284" t="s">
        <v>83</v>
      </c>
      <c r="AV114" s="15" t="s">
        <v>81</v>
      </c>
      <c r="AW114" s="15" t="s">
        <v>35</v>
      </c>
      <c r="AX114" s="15" t="s">
        <v>74</v>
      </c>
      <c r="AY114" s="284" t="s">
        <v>152</v>
      </c>
    </row>
    <row r="115" s="13" customFormat="1">
      <c r="A115" s="13"/>
      <c r="B115" s="244"/>
      <c r="C115" s="245"/>
      <c r="D115" s="227" t="s">
        <v>191</v>
      </c>
      <c r="E115" s="246" t="s">
        <v>19</v>
      </c>
      <c r="F115" s="247" t="s">
        <v>1284</v>
      </c>
      <c r="G115" s="245"/>
      <c r="H115" s="248">
        <v>-2.2349999999999999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4" t="s">
        <v>191</v>
      </c>
      <c r="AU115" s="254" t="s">
        <v>83</v>
      </c>
      <c r="AV115" s="13" t="s">
        <v>83</v>
      </c>
      <c r="AW115" s="13" t="s">
        <v>35</v>
      </c>
      <c r="AX115" s="13" t="s">
        <v>74</v>
      </c>
      <c r="AY115" s="254" t="s">
        <v>152</v>
      </c>
    </row>
    <row r="116" s="14" customFormat="1">
      <c r="A116" s="14"/>
      <c r="B116" s="255"/>
      <c r="C116" s="256"/>
      <c r="D116" s="227" t="s">
        <v>191</v>
      </c>
      <c r="E116" s="257" t="s">
        <v>19</v>
      </c>
      <c r="F116" s="258" t="s">
        <v>193</v>
      </c>
      <c r="G116" s="256"/>
      <c r="H116" s="259">
        <v>190.678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5" t="s">
        <v>191</v>
      </c>
      <c r="AU116" s="265" t="s">
        <v>83</v>
      </c>
      <c r="AV116" s="14" t="s">
        <v>88</v>
      </c>
      <c r="AW116" s="14" t="s">
        <v>35</v>
      </c>
      <c r="AX116" s="14" t="s">
        <v>81</v>
      </c>
      <c r="AY116" s="265" t="s">
        <v>152</v>
      </c>
    </row>
    <row r="117" s="2" customFormat="1" ht="24.15" customHeight="1">
      <c r="A117" s="40"/>
      <c r="B117" s="41"/>
      <c r="C117" s="214" t="s">
        <v>88</v>
      </c>
      <c r="D117" s="214" t="s">
        <v>155</v>
      </c>
      <c r="E117" s="215" t="s">
        <v>811</v>
      </c>
      <c r="F117" s="216" t="s">
        <v>812</v>
      </c>
      <c r="G117" s="217" t="s">
        <v>177</v>
      </c>
      <c r="H117" s="218">
        <v>1.0329999999999999</v>
      </c>
      <c r="I117" s="219"/>
      <c r="J117" s="220">
        <f>ROUND(I117*H117,2)</f>
        <v>0</v>
      </c>
      <c r="K117" s="216" t="s">
        <v>168</v>
      </c>
      <c r="L117" s="46"/>
      <c r="M117" s="221" t="s">
        <v>19</v>
      </c>
      <c r="N117" s="222" t="s">
        <v>45</v>
      </c>
      <c r="O117" s="86"/>
      <c r="P117" s="223">
        <f>O117*H117</f>
        <v>0</v>
      </c>
      <c r="Q117" s="223">
        <v>0.041200000000000001</v>
      </c>
      <c r="R117" s="223">
        <f>Q117*H117</f>
        <v>0.042559599999999996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88</v>
      </c>
      <c r="AT117" s="225" t="s">
        <v>155</v>
      </c>
      <c r="AU117" s="225" t="s">
        <v>83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81</v>
      </c>
      <c r="BK117" s="226">
        <f>ROUND(I117*H117,2)</f>
        <v>0</v>
      </c>
      <c r="BL117" s="19" t="s">
        <v>88</v>
      </c>
      <c r="BM117" s="225" t="s">
        <v>183</v>
      </c>
    </row>
    <row r="118" s="2" customFormat="1">
      <c r="A118" s="40"/>
      <c r="B118" s="41"/>
      <c r="C118" s="42"/>
      <c r="D118" s="227" t="s">
        <v>160</v>
      </c>
      <c r="E118" s="42"/>
      <c r="F118" s="228" t="s">
        <v>813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83</v>
      </c>
    </row>
    <row r="119" s="2" customFormat="1">
      <c r="A119" s="40"/>
      <c r="B119" s="41"/>
      <c r="C119" s="42"/>
      <c r="D119" s="232" t="s">
        <v>161</v>
      </c>
      <c r="E119" s="42"/>
      <c r="F119" s="233" t="s">
        <v>814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161</v>
      </c>
      <c r="AU119" s="19" t="s">
        <v>83</v>
      </c>
    </row>
    <row r="120" s="15" customFormat="1">
      <c r="A120" s="15"/>
      <c r="B120" s="275"/>
      <c r="C120" s="276"/>
      <c r="D120" s="227" t="s">
        <v>191</v>
      </c>
      <c r="E120" s="277" t="s">
        <v>19</v>
      </c>
      <c r="F120" s="278" t="s">
        <v>1265</v>
      </c>
      <c r="G120" s="276"/>
      <c r="H120" s="277" t="s">
        <v>19</v>
      </c>
      <c r="I120" s="279"/>
      <c r="J120" s="276"/>
      <c r="K120" s="276"/>
      <c r="L120" s="280"/>
      <c r="M120" s="281"/>
      <c r="N120" s="282"/>
      <c r="O120" s="282"/>
      <c r="P120" s="282"/>
      <c r="Q120" s="282"/>
      <c r="R120" s="282"/>
      <c r="S120" s="282"/>
      <c r="T120" s="28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84" t="s">
        <v>191</v>
      </c>
      <c r="AU120" s="284" t="s">
        <v>83</v>
      </c>
      <c r="AV120" s="15" t="s">
        <v>81</v>
      </c>
      <c r="AW120" s="15" t="s">
        <v>35</v>
      </c>
      <c r="AX120" s="15" t="s">
        <v>74</v>
      </c>
      <c r="AY120" s="284" t="s">
        <v>152</v>
      </c>
    </row>
    <row r="121" s="13" customFormat="1">
      <c r="A121" s="13"/>
      <c r="B121" s="244"/>
      <c r="C121" s="245"/>
      <c r="D121" s="227" t="s">
        <v>191</v>
      </c>
      <c r="E121" s="246" t="s">
        <v>19</v>
      </c>
      <c r="F121" s="247" t="s">
        <v>815</v>
      </c>
      <c r="G121" s="245"/>
      <c r="H121" s="248">
        <v>1.0329999999999999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4" t="s">
        <v>191</v>
      </c>
      <c r="AU121" s="254" t="s">
        <v>83</v>
      </c>
      <c r="AV121" s="13" t="s">
        <v>83</v>
      </c>
      <c r="AW121" s="13" t="s">
        <v>35</v>
      </c>
      <c r="AX121" s="13" t="s">
        <v>74</v>
      </c>
      <c r="AY121" s="254" t="s">
        <v>152</v>
      </c>
    </row>
    <row r="122" s="14" customFormat="1">
      <c r="A122" s="14"/>
      <c r="B122" s="255"/>
      <c r="C122" s="256"/>
      <c r="D122" s="227" t="s">
        <v>191</v>
      </c>
      <c r="E122" s="257" t="s">
        <v>19</v>
      </c>
      <c r="F122" s="258" t="s">
        <v>193</v>
      </c>
      <c r="G122" s="256"/>
      <c r="H122" s="259">
        <v>1.0329999999999999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5" t="s">
        <v>191</v>
      </c>
      <c r="AU122" s="265" t="s">
        <v>83</v>
      </c>
      <c r="AV122" s="14" t="s">
        <v>88</v>
      </c>
      <c r="AW122" s="14" t="s">
        <v>35</v>
      </c>
      <c r="AX122" s="14" t="s">
        <v>81</v>
      </c>
      <c r="AY122" s="265" t="s">
        <v>152</v>
      </c>
    </row>
    <row r="123" s="2" customFormat="1" ht="33" customHeight="1">
      <c r="A123" s="40"/>
      <c r="B123" s="41"/>
      <c r="C123" s="214" t="s">
        <v>109</v>
      </c>
      <c r="D123" s="214" t="s">
        <v>155</v>
      </c>
      <c r="E123" s="215" t="s">
        <v>816</v>
      </c>
      <c r="F123" s="216" t="s">
        <v>817</v>
      </c>
      <c r="G123" s="217" t="s">
        <v>177</v>
      </c>
      <c r="H123" s="218">
        <v>190.678</v>
      </c>
      <c r="I123" s="219"/>
      <c r="J123" s="220">
        <f>ROUND(I123*H123,2)</f>
        <v>0</v>
      </c>
      <c r="K123" s="216" t="s">
        <v>168</v>
      </c>
      <c r="L123" s="46"/>
      <c r="M123" s="221" t="s">
        <v>19</v>
      </c>
      <c r="N123" s="222" t="s">
        <v>45</v>
      </c>
      <c r="O123" s="86"/>
      <c r="P123" s="223">
        <f>O123*H123</f>
        <v>0</v>
      </c>
      <c r="Q123" s="223">
        <v>0.0092999999999999992</v>
      </c>
      <c r="R123" s="223">
        <f>Q123*H123</f>
        <v>1.7733053999999999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88</v>
      </c>
      <c r="AT123" s="225" t="s">
        <v>155</v>
      </c>
      <c r="AU123" s="225" t="s">
        <v>83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81</v>
      </c>
      <c r="BK123" s="226">
        <f>ROUND(I123*H123,2)</f>
        <v>0</v>
      </c>
      <c r="BL123" s="19" t="s">
        <v>88</v>
      </c>
      <c r="BM123" s="225" t="s">
        <v>190</v>
      </c>
    </row>
    <row r="124" s="2" customFormat="1">
      <c r="A124" s="40"/>
      <c r="B124" s="41"/>
      <c r="C124" s="42"/>
      <c r="D124" s="227" t="s">
        <v>160</v>
      </c>
      <c r="E124" s="42"/>
      <c r="F124" s="228" t="s">
        <v>818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160</v>
      </c>
      <c r="AU124" s="19" t="s">
        <v>83</v>
      </c>
    </row>
    <row r="125" s="2" customFormat="1">
      <c r="A125" s="40"/>
      <c r="B125" s="41"/>
      <c r="C125" s="42"/>
      <c r="D125" s="232" t="s">
        <v>161</v>
      </c>
      <c r="E125" s="42"/>
      <c r="F125" s="233" t="s">
        <v>819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161</v>
      </c>
      <c r="AU125" s="19" t="s">
        <v>83</v>
      </c>
    </row>
    <row r="126" s="2" customFormat="1" ht="24.15" customHeight="1">
      <c r="A126" s="40"/>
      <c r="B126" s="41"/>
      <c r="C126" s="214" t="s">
        <v>91</v>
      </c>
      <c r="D126" s="214" t="s">
        <v>155</v>
      </c>
      <c r="E126" s="215" t="s">
        <v>820</v>
      </c>
      <c r="F126" s="216" t="s">
        <v>821</v>
      </c>
      <c r="G126" s="217" t="s">
        <v>177</v>
      </c>
      <c r="H126" s="218">
        <v>34.734999999999999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45</v>
      </c>
      <c r="O126" s="86"/>
      <c r="P126" s="223">
        <f>O126*H126</f>
        <v>0</v>
      </c>
      <c r="Q126" s="223">
        <v>2.0000000000000002E-05</v>
      </c>
      <c r="R126" s="223">
        <f>Q126*H126</f>
        <v>0.00069470000000000003</v>
      </c>
      <c r="S126" s="223">
        <v>1.0000000000000001E-05</v>
      </c>
      <c r="T126" s="224">
        <f>S126*H126</f>
        <v>0.00034735000000000001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88</v>
      </c>
      <c r="AT126" s="225" t="s">
        <v>155</v>
      </c>
      <c r="AU126" s="225" t="s">
        <v>83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88</v>
      </c>
      <c r="BM126" s="225" t="s">
        <v>8</v>
      </c>
    </row>
    <row r="127" s="2" customFormat="1">
      <c r="A127" s="40"/>
      <c r="B127" s="41"/>
      <c r="C127" s="42"/>
      <c r="D127" s="227" t="s">
        <v>160</v>
      </c>
      <c r="E127" s="42"/>
      <c r="F127" s="228" t="s">
        <v>822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83</v>
      </c>
    </row>
    <row r="128" s="2" customFormat="1">
      <c r="A128" s="40"/>
      <c r="B128" s="41"/>
      <c r="C128" s="42"/>
      <c r="D128" s="232" t="s">
        <v>161</v>
      </c>
      <c r="E128" s="42"/>
      <c r="F128" s="233" t="s">
        <v>823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161</v>
      </c>
      <c r="AU128" s="19" t="s">
        <v>83</v>
      </c>
    </row>
    <row r="129" s="13" customFormat="1">
      <c r="A129" s="13"/>
      <c r="B129" s="244"/>
      <c r="C129" s="245"/>
      <c r="D129" s="227" t="s">
        <v>191</v>
      </c>
      <c r="E129" s="246" t="s">
        <v>19</v>
      </c>
      <c r="F129" s="247" t="s">
        <v>1285</v>
      </c>
      <c r="G129" s="245"/>
      <c r="H129" s="248">
        <v>34.734999999999999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191</v>
      </c>
      <c r="AU129" s="254" t="s">
        <v>83</v>
      </c>
      <c r="AV129" s="13" t="s">
        <v>83</v>
      </c>
      <c r="AW129" s="13" t="s">
        <v>35</v>
      </c>
      <c r="AX129" s="13" t="s">
        <v>74</v>
      </c>
      <c r="AY129" s="254" t="s">
        <v>152</v>
      </c>
    </row>
    <row r="130" s="14" customFormat="1">
      <c r="A130" s="14"/>
      <c r="B130" s="255"/>
      <c r="C130" s="256"/>
      <c r="D130" s="227" t="s">
        <v>191</v>
      </c>
      <c r="E130" s="257" t="s">
        <v>19</v>
      </c>
      <c r="F130" s="258" t="s">
        <v>193</v>
      </c>
      <c r="G130" s="256"/>
      <c r="H130" s="259">
        <v>34.734999999999999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191</v>
      </c>
      <c r="AU130" s="265" t="s">
        <v>83</v>
      </c>
      <c r="AV130" s="14" t="s">
        <v>88</v>
      </c>
      <c r="AW130" s="14" t="s">
        <v>35</v>
      </c>
      <c r="AX130" s="14" t="s">
        <v>81</v>
      </c>
      <c r="AY130" s="265" t="s">
        <v>152</v>
      </c>
    </row>
    <row r="131" s="2" customFormat="1" ht="24.15" customHeight="1">
      <c r="A131" s="40"/>
      <c r="B131" s="41"/>
      <c r="C131" s="214" t="s">
        <v>198</v>
      </c>
      <c r="D131" s="214" t="s">
        <v>155</v>
      </c>
      <c r="E131" s="215" t="s">
        <v>825</v>
      </c>
      <c r="F131" s="216" t="s">
        <v>826</v>
      </c>
      <c r="G131" s="217" t="s">
        <v>827</v>
      </c>
      <c r="H131" s="218">
        <v>0.34999999999999998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45</v>
      </c>
      <c r="O131" s="86"/>
      <c r="P131" s="223">
        <f>O131*H131</f>
        <v>0</v>
      </c>
      <c r="Q131" s="223">
        <v>2.5018699999999998</v>
      </c>
      <c r="R131" s="223">
        <f>Q131*H131</f>
        <v>0.87565449999999989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88</v>
      </c>
      <c r="AT131" s="225" t="s">
        <v>155</v>
      </c>
      <c r="AU131" s="225" t="s">
        <v>83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88</v>
      </c>
      <c r="BM131" s="225" t="s">
        <v>201</v>
      </c>
    </row>
    <row r="132" s="2" customFormat="1">
      <c r="A132" s="40"/>
      <c r="B132" s="41"/>
      <c r="C132" s="42"/>
      <c r="D132" s="227" t="s">
        <v>160</v>
      </c>
      <c r="E132" s="42"/>
      <c r="F132" s="228" t="s">
        <v>828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83</v>
      </c>
    </row>
    <row r="133" s="2" customFormat="1">
      <c r="A133" s="40"/>
      <c r="B133" s="41"/>
      <c r="C133" s="42"/>
      <c r="D133" s="232" t="s">
        <v>161</v>
      </c>
      <c r="E133" s="42"/>
      <c r="F133" s="233" t="s">
        <v>829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83</v>
      </c>
    </row>
    <row r="134" s="13" customFormat="1">
      <c r="A134" s="13"/>
      <c r="B134" s="244"/>
      <c r="C134" s="245"/>
      <c r="D134" s="227" t="s">
        <v>191</v>
      </c>
      <c r="E134" s="246" t="s">
        <v>19</v>
      </c>
      <c r="F134" s="247" t="s">
        <v>1286</v>
      </c>
      <c r="G134" s="245"/>
      <c r="H134" s="248">
        <v>0.34999999999999998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191</v>
      </c>
      <c r="AU134" s="254" t="s">
        <v>83</v>
      </c>
      <c r="AV134" s="13" t="s">
        <v>83</v>
      </c>
      <c r="AW134" s="13" t="s">
        <v>35</v>
      </c>
      <c r="AX134" s="13" t="s">
        <v>74</v>
      </c>
      <c r="AY134" s="254" t="s">
        <v>152</v>
      </c>
    </row>
    <row r="135" s="14" customFormat="1">
      <c r="A135" s="14"/>
      <c r="B135" s="255"/>
      <c r="C135" s="256"/>
      <c r="D135" s="227" t="s">
        <v>191</v>
      </c>
      <c r="E135" s="257" t="s">
        <v>19</v>
      </c>
      <c r="F135" s="258" t="s">
        <v>193</v>
      </c>
      <c r="G135" s="256"/>
      <c r="H135" s="259">
        <v>0.34999999999999998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191</v>
      </c>
      <c r="AU135" s="265" t="s">
        <v>83</v>
      </c>
      <c r="AV135" s="14" t="s">
        <v>88</v>
      </c>
      <c r="AW135" s="14" t="s">
        <v>35</v>
      </c>
      <c r="AX135" s="14" t="s">
        <v>81</v>
      </c>
      <c r="AY135" s="265" t="s">
        <v>152</v>
      </c>
    </row>
    <row r="136" s="2" customFormat="1" ht="24.15" customHeight="1">
      <c r="A136" s="40"/>
      <c r="B136" s="41"/>
      <c r="C136" s="214" t="s">
        <v>183</v>
      </c>
      <c r="D136" s="214" t="s">
        <v>155</v>
      </c>
      <c r="E136" s="215" t="s">
        <v>832</v>
      </c>
      <c r="F136" s="216" t="s">
        <v>833</v>
      </c>
      <c r="G136" s="217" t="s">
        <v>827</v>
      </c>
      <c r="H136" s="218">
        <v>0.20300000000000001</v>
      </c>
      <c r="I136" s="219"/>
      <c r="J136" s="220">
        <f>ROUND(I136*H136,2)</f>
        <v>0</v>
      </c>
      <c r="K136" s="216" t="s">
        <v>168</v>
      </c>
      <c r="L136" s="46"/>
      <c r="M136" s="221" t="s">
        <v>19</v>
      </c>
      <c r="N136" s="222" t="s">
        <v>45</v>
      </c>
      <c r="O136" s="86"/>
      <c r="P136" s="223">
        <f>O136*H136</f>
        <v>0</v>
      </c>
      <c r="Q136" s="223">
        <v>2.5018699999999998</v>
      </c>
      <c r="R136" s="223">
        <f>Q136*H136</f>
        <v>0.50787961000000004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88</v>
      </c>
      <c r="AT136" s="225" t="s">
        <v>155</v>
      </c>
      <c r="AU136" s="225" t="s">
        <v>83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88</v>
      </c>
      <c r="BM136" s="225" t="s">
        <v>178</v>
      </c>
    </row>
    <row r="137" s="2" customFormat="1">
      <c r="A137" s="40"/>
      <c r="B137" s="41"/>
      <c r="C137" s="42"/>
      <c r="D137" s="227" t="s">
        <v>160</v>
      </c>
      <c r="E137" s="42"/>
      <c r="F137" s="228" t="s">
        <v>834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160</v>
      </c>
      <c r="AU137" s="19" t="s">
        <v>83</v>
      </c>
    </row>
    <row r="138" s="2" customFormat="1">
      <c r="A138" s="40"/>
      <c r="B138" s="41"/>
      <c r="C138" s="42"/>
      <c r="D138" s="232" t="s">
        <v>161</v>
      </c>
      <c r="E138" s="42"/>
      <c r="F138" s="233" t="s">
        <v>835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83</v>
      </c>
    </row>
    <row r="139" s="15" customFormat="1">
      <c r="A139" s="15"/>
      <c r="B139" s="275"/>
      <c r="C139" s="276"/>
      <c r="D139" s="227" t="s">
        <v>191</v>
      </c>
      <c r="E139" s="277" t="s">
        <v>19</v>
      </c>
      <c r="F139" s="278" t="s">
        <v>1265</v>
      </c>
      <c r="G139" s="276"/>
      <c r="H139" s="277" t="s">
        <v>19</v>
      </c>
      <c r="I139" s="279"/>
      <c r="J139" s="276"/>
      <c r="K139" s="276"/>
      <c r="L139" s="280"/>
      <c r="M139" s="281"/>
      <c r="N139" s="282"/>
      <c r="O139" s="282"/>
      <c r="P139" s="282"/>
      <c r="Q139" s="282"/>
      <c r="R139" s="282"/>
      <c r="S139" s="282"/>
      <c r="T139" s="28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4" t="s">
        <v>191</v>
      </c>
      <c r="AU139" s="284" t="s">
        <v>83</v>
      </c>
      <c r="AV139" s="15" t="s">
        <v>81</v>
      </c>
      <c r="AW139" s="15" t="s">
        <v>35</v>
      </c>
      <c r="AX139" s="15" t="s">
        <v>74</v>
      </c>
      <c r="AY139" s="284" t="s">
        <v>152</v>
      </c>
    </row>
    <row r="140" s="13" customFormat="1">
      <c r="A140" s="13"/>
      <c r="B140" s="244"/>
      <c r="C140" s="245"/>
      <c r="D140" s="227" t="s">
        <v>191</v>
      </c>
      <c r="E140" s="246" t="s">
        <v>19</v>
      </c>
      <c r="F140" s="247" t="s">
        <v>1287</v>
      </c>
      <c r="G140" s="245"/>
      <c r="H140" s="248">
        <v>0.20300000000000001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191</v>
      </c>
      <c r="AU140" s="254" t="s">
        <v>83</v>
      </c>
      <c r="AV140" s="13" t="s">
        <v>83</v>
      </c>
      <c r="AW140" s="13" t="s">
        <v>35</v>
      </c>
      <c r="AX140" s="13" t="s">
        <v>74</v>
      </c>
      <c r="AY140" s="254" t="s">
        <v>152</v>
      </c>
    </row>
    <row r="141" s="14" customFormat="1">
      <c r="A141" s="14"/>
      <c r="B141" s="255"/>
      <c r="C141" s="256"/>
      <c r="D141" s="227" t="s">
        <v>191</v>
      </c>
      <c r="E141" s="257" t="s">
        <v>19</v>
      </c>
      <c r="F141" s="258" t="s">
        <v>193</v>
      </c>
      <c r="G141" s="256"/>
      <c r="H141" s="259">
        <v>0.20300000000000001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191</v>
      </c>
      <c r="AU141" s="265" t="s">
        <v>83</v>
      </c>
      <c r="AV141" s="14" t="s">
        <v>88</v>
      </c>
      <c r="AW141" s="14" t="s">
        <v>35</v>
      </c>
      <c r="AX141" s="14" t="s">
        <v>81</v>
      </c>
      <c r="AY141" s="265" t="s">
        <v>152</v>
      </c>
    </row>
    <row r="142" s="12" customFormat="1" ht="22.8" customHeight="1">
      <c r="A142" s="12"/>
      <c r="B142" s="198"/>
      <c r="C142" s="199"/>
      <c r="D142" s="200" t="s">
        <v>73</v>
      </c>
      <c r="E142" s="212" t="s">
        <v>153</v>
      </c>
      <c r="F142" s="212" t="s">
        <v>154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SUM(P143:P150)</f>
        <v>0</v>
      </c>
      <c r="Q142" s="206"/>
      <c r="R142" s="207">
        <f>SUM(R143:R150)</f>
        <v>0.0033844000000000001</v>
      </c>
      <c r="S142" s="206"/>
      <c r="T142" s="208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81</v>
      </c>
      <c r="AT142" s="210" t="s">
        <v>73</v>
      </c>
      <c r="AU142" s="210" t="s">
        <v>81</v>
      </c>
      <c r="AY142" s="209" t="s">
        <v>152</v>
      </c>
      <c r="BK142" s="211">
        <f>SUM(BK143:BK150)</f>
        <v>0</v>
      </c>
    </row>
    <row r="143" s="2" customFormat="1" ht="37.8" customHeight="1">
      <c r="A143" s="40"/>
      <c r="B143" s="41"/>
      <c r="C143" s="214" t="s">
        <v>153</v>
      </c>
      <c r="D143" s="214" t="s">
        <v>155</v>
      </c>
      <c r="E143" s="215" t="s">
        <v>837</v>
      </c>
      <c r="F143" s="216" t="s">
        <v>838</v>
      </c>
      <c r="G143" s="217" t="s">
        <v>177</v>
      </c>
      <c r="H143" s="218">
        <v>84.609999999999999</v>
      </c>
      <c r="I143" s="219"/>
      <c r="J143" s="220">
        <f>ROUND(I143*H143,2)</f>
        <v>0</v>
      </c>
      <c r="K143" s="216" t="s">
        <v>168</v>
      </c>
      <c r="L143" s="46"/>
      <c r="M143" s="221" t="s">
        <v>19</v>
      </c>
      <c r="N143" s="222" t="s">
        <v>45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88</v>
      </c>
      <c r="AT143" s="225" t="s">
        <v>155</v>
      </c>
      <c r="AU143" s="225" t="s">
        <v>83</v>
      </c>
      <c r="AY143" s="19" t="s">
        <v>152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81</v>
      </c>
      <c r="BK143" s="226">
        <f>ROUND(I143*H143,2)</f>
        <v>0</v>
      </c>
      <c r="BL143" s="19" t="s">
        <v>88</v>
      </c>
      <c r="BM143" s="225" t="s">
        <v>211</v>
      </c>
    </row>
    <row r="144" s="2" customFormat="1">
      <c r="A144" s="40"/>
      <c r="B144" s="41"/>
      <c r="C144" s="42"/>
      <c r="D144" s="227" t="s">
        <v>160</v>
      </c>
      <c r="E144" s="42"/>
      <c r="F144" s="228" t="s">
        <v>839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160</v>
      </c>
      <c r="AU144" s="19" t="s">
        <v>83</v>
      </c>
    </row>
    <row r="145" s="2" customFormat="1">
      <c r="A145" s="40"/>
      <c r="B145" s="41"/>
      <c r="C145" s="42"/>
      <c r="D145" s="232" t="s">
        <v>161</v>
      </c>
      <c r="E145" s="42"/>
      <c r="F145" s="233" t="s">
        <v>840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83</v>
      </c>
    </row>
    <row r="146" s="13" customFormat="1">
      <c r="A146" s="13"/>
      <c r="B146" s="244"/>
      <c r="C146" s="245"/>
      <c r="D146" s="227" t="s">
        <v>191</v>
      </c>
      <c r="E146" s="246" t="s">
        <v>19</v>
      </c>
      <c r="F146" s="247" t="s">
        <v>1277</v>
      </c>
      <c r="G146" s="245"/>
      <c r="H146" s="248">
        <v>84.609999999999999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191</v>
      </c>
      <c r="AU146" s="254" t="s">
        <v>83</v>
      </c>
      <c r="AV146" s="13" t="s">
        <v>83</v>
      </c>
      <c r="AW146" s="13" t="s">
        <v>35</v>
      </c>
      <c r="AX146" s="13" t="s">
        <v>74</v>
      </c>
      <c r="AY146" s="254" t="s">
        <v>152</v>
      </c>
    </row>
    <row r="147" s="14" customFormat="1">
      <c r="A147" s="14"/>
      <c r="B147" s="255"/>
      <c r="C147" s="256"/>
      <c r="D147" s="227" t="s">
        <v>191</v>
      </c>
      <c r="E147" s="257" t="s">
        <v>19</v>
      </c>
      <c r="F147" s="258" t="s">
        <v>193</v>
      </c>
      <c r="G147" s="256"/>
      <c r="H147" s="259">
        <v>84.609999999999999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191</v>
      </c>
      <c r="AU147" s="265" t="s">
        <v>83</v>
      </c>
      <c r="AV147" s="14" t="s">
        <v>88</v>
      </c>
      <c r="AW147" s="14" t="s">
        <v>35</v>
      </c>
      <c r="AX147" s="14" t="s">
        <v>81</v>
      </c>
      <c r="AY147" s="265" t="s">
        <v>152</v>
      </c>
    </row>
    <row r="148" s="2" customFormat="1" ht="24.15" customHeight="1">
      <c r="A148" s="40"/>
      <c r="B148" s="41"/>
      <c r="C148" s="214" t="s">
        <v>190</v>
      </c>
      <c r="D148" s="214" t="s">
        <v>155</v>
      </c>
      <c r="E148" s="215" t="s">
        <v>841</v>
      </c>
      <c r="F148" s="216" t="s">
        <v>842</v>
      </c>
      <c r="G148" s="217" t="s">
        <v>177</v>
      </c>
      <c r="H148" s="218">
        <v>84.609999999999999</v>
      </c>
      <c r="I148" s="219"/>
      <c r="J148" s="220">
        <f>ROUND(I148*H148,2)</f>
        <v>0</v>
      </c>
      <c r="K148" s="216" t="s">
        <v>168</v>
      </c>
      <c r="L148" s="46"/>
      <c r="M148" s="221" t="s">
        <v>19</v>
      </c>
      <c r="N148" s="222" t="s">
        <v>45</v>
      </c>
      <c r="O148" s="86"/>
      <c r="P148" s="223">
        <f>O148*H148</f>
        <v>0</v>
      </c>
      <c r="Q148" s="223">
        <v>4.0000000000000003E-05</v>
      </c>
      <c r="R148" s="223">
        <f>Q148*H148</f>
        <v>0.0033844000000000001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88</v>
      </c>
      <c r="AT148" s="225" t="s">
        <v>155</v>
      </c>
      <c r="AU148" s="225" t="s">
        <v>83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81</v>
      </c>
      <c r="BK148" s="226">
        <f>ROUND(I148*H148,2)</f>
        <v>0</v>
      </c>
      <c r="BL148" s="19" t="s">
        <v>88</v>
      </c>
      <c r="BM148" s="225" t="s">
        <v>216</v>
      </c>
    </row>
    <row r="149" s="2" customFormat="1">
      <c r="A149" s="40"/>
      <c r="B149" s="41"/>
      <c r="C149" s="42"/>
      <c r="D149" s="227" t="s">
        <v>160</v>
      </c>
      <c r="E149" s="42"/>
      <c r="F149" s="228" t="s">
        <v>843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160</v>
      </c>
      <c r="AU149" s="19" t="s">
        <v>83</v>
      </c>
    </row>
    <row r="150" s="2" customFormat="1">
      <c r="A150" s="40"/>
      <c r="B150" s="41"/>
      <c r="C150" s="42"/>
      <c r="D150" s="232" t="s">
        <v>161</v>
      </c>
      <c r="E150" s="42"/>
      <c r="F150" s="233" t="s">
        <v>844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161</v>
      </c>
      <c r="AU150" s="19" t="s">
        <v>83</v>
      </c>
    </row>
    <row r="151" s="12" customFormat="1" ht="22.8" customHeight="1">
      <c r="A151" s="12"/>
      <c r="B151" s="198"/>
      <c r="C151" s="199"/>
      <c r="D151" s="200" t="s">
        <v>73</v>
      </c>
      <c r="E151" s="212" t="s">
        <v>163</v>
      </c>
      <c r="F151" s="212" t="s">
        <v>164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SUM(P152:P154)</f>
        <v>0</v>
      </c>
      <c r="Q151" s="206"/>
      <c r="R151" s="207">
        <f>SUM(R152:R154)</f>
        <v>0</v>
      </c>
      <c r="S151" s="206"/>
      <c r="T151" s="208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81</v>
      </c>
      <c r="AT151" s="210" t="s">
        <v>73</v>
      </c>
      <c r="AU151" s="210" t="s">
        <v>81</v>
      </c>
      <c r="AY151" s="209" t="s">
        <v>152</v>
      </c>
      <c r="BK151" s="211">
        <f>SUM(BK152:BK154)</f>
        <v>0</v>
      </c>
    </row>
    <row r="152" s="2" customFormat="1" ht="21.75" customHeight="1">
      <c r="A152" s="40"/>
      <c r="B152" s="41"/>
      <c r="C152" s="214" t="s">
        <v>219</v>
      </c>
      <c r="D152" s="214" t="s">
        <v>155</v>
      </c>
      <c r="E152" s="215" t="s">
        <v>165</v>
      </c>
      <c r="F152" s="216" t="s">
        <v>166</v>
      </c>
      <c r="G152" s="217" t="s">
        <v>167</v>
      </c>
      <c r="H152" s="218">
        <v>3.238</v>
      </c>
      <c r="I152" s="219"/>
      <c r="J152" s="220">
        <f>ROUND(I152*H152,2)</f>
        <v>0</v>
      </c>
      <c r="K152" s="216" t="s">
        <v>168</v>
      </c>
      <c r="L152" s="46"/>
      <c r="M152" s="221" t="s">
        <v>19</v>
      </c>
      <c r="N152" s="222" t="s">
        <v>45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88</v>
      </c>
      <c r="AT152" s="225" t="s">
        <v>155</v>
      </c>
      <c r="AU152" s="225" t="s">
        <v>83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88</v>
      </c>
      <c r="BM152" s="225" t="s">
        <v>222</v>
      </c>
    </row>
    <row r="153" s="2" customFormat="1">
      <c r="A153" s="40"/>
      <c r="B153" s="41"/>
      <c r="C153" s="42"/>
      <c r="D153" s="227" t="s">
        <v>160</v>
      </c>
      <c r="E153" s="42"/>
      <c r="F153" s="228" t="s">
        <v>169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83</v>
      </c>
    </row>
    <row r="154" s="2" customFormat="1">
      <c r="A154" s="40"/>
      <c r="B154" s="41"/>
      <c r="C154" s="42"/>
      <c r="D154" s="232" t="s">
        <v>161</v>
      </c>
      <c r="E154" s="42"/>
      <c r="F154" s="233" t="s">
        <v>170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161</v>
      </c>
      <c r="AU154" s="19" t="s">
        <v>83</v>
      </c>
    </row>
    <row r="155" s="12" customFormat="1" ht="25.92" customHeight="1">
      <c r="A155" s="12"/>
      <c r="B155" s="198"/>
      <c r="C155" s="199"/>
      <c r="D155" s="200" t="s">
        <v>73</v>
      </c>
      <c r="E155" s="201" t="s">
        <v>171</v>
      </c>
      <c r="F155" s="201" t="s">
        <v>172</v>
      </c>
      <c r="G155" s="199"/>
      <c r="H155" s="199"/>
      <c r="I155" s="202"/>
      <c r="J155" s="203">
        <f>BK155</f>
        <v>0</v>
      </c>
      <c r="K155" s="199"/>
      <c r="L155" s="204"/>
      <c r="M155" s="205"/>
      <c r="N155" s="206"/>
      <c r="O155" s="206"/>
      <c r="P155" s="207">
        <f>P156+P171+P182+P191+P228+P261+P284</f>
        <v>0</v>
      </c>
      <c r="Q155" s="206"/>
      <c r="R155" s="207">
        <f>R156+R171+R182+R191+R228+R261+R284</f>
        <v>1.7120597599999998</v>
      </c>
      <c r="S155" s="206"/>
      <c r="T155" s="208">
        <f>T156+T171+T182+T191+T228+T261+T284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83</v>
      </c>
      <c r="AT155" s="210" t="s">
        <v>73</v>
      </c>
      <c r="AU155" s="210" t="s">
        <v>74</v>
      </c>
      <c r="AY155" s="209" t="s">
        <v>152</v>
      </c>
      <c r="BK155" s="211">
        <f>BK156+BK171+BK182+BK191+BK228+BK261+BK284</f>
        <v>0</v>
      </c>
    </row>
    <row r="156" s="12" customFormat="1" ht="22.8" customHeight="1">
      <c r="A156" s="12"/>
      <c r="B156" s="198"/>
      <c r="C156" s="199"/>
      <c r="D156" s="200" t="s">
        <v>73</v>
      </c>
      <c r="E156" s="212" t="s">
        <v>845</v>
      </c>
      <c r="F156" s="212" t="s">
        <v>846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SUM(P157:P170)</f>
        <v>0</v>
      </c>
      <c r="Q156" s="206"/>
      <c r="R156" s="207">
        <f>SUM(R157:R170)</f>
        <v>0.53588223999999995</v>
      </c>
      <c r="S156" s="206"/>
      <c r="T156" s="208">
        <f>SUM(T157:T170)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83</v>
      </c>
      <c r="AT156" s="210" t="s">
        <v>73</v>
      </c>
      <c r="AU156" s="210" t="s">
        <v>81</v>
      </c>
      <c r="AY156" s="209" t="s">
        <v>152</v>
      </c>
      <c r="BK156" s="211">
        <f>SUM(BK157:BK170)</f>
        <v>0</v>
      </c>
    </row>
    <row r="157" s="2" customFormat="1" ht="33" customHeight="1">
      <c r="A157" s="40"/>
      <c r="B157" s="41"/>
      <c r="C157" s="214" t="s">
        <v>8</v>
      </c>
      <c r="D157" s="214" t="s">
        <v>155</v>
      </c>
      <c r="E157" s="215" t="s">
        <v>847</v>
      </c>
      <c r="F157" s="216" t="s">
        <v>848</v>
      </c>
      <c r="G157" s="217" t="s">
        <v>177</v>
      </c>
      <c r="H157" s="218">
        <v>75.903999999999996</v>
      </c>
      <c r="I157" s="219"/>
      <c r="J157" s="220">
        <f>ROUND(I157*H157,2)</f>
        <v>0</v>
      </c>
      <c r="K157" s="216" t="s">
        <v>168</v>
      </c>
      <c r="L157" s="46"/>
      <c r="M157" s="221" t="s">
        <v>19</v>
      </c>
      <c r="N157" s="222" t="s">
        <v>45</v>
      </c>
      <c r="O157" s="86"/>
      <c r="P157" s="223">
        <f>O157*H157</f>
        <v>0</v>
      </c>
      <c r="Q157" s="223">
        <v>0.0070600000000000003</v>
      </c>
      <c r="R157" s="223">
        <f>Q157*H157</f>
        <v>0.53588223999999995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178</v>
      </c>
      <c r="AT157" s="225" t="s">
        <v>155</v>
      </c>
      <c r="AU157" s="225" t="s">
        <v>83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81</v>
      </c>
      <c r="BK157" s="226">
        <f>ROUND(I157*H157,2)</f>
        <v>0</v>
      </c>
      <c r="BL157" s="19" t="s">
        <v>178</v>
      </c>
      <c r="BM157" s="225" t="s">
        <v>226</v>
      </c>
    </row>
    <row r="158" s="2" customFormat="1">
      <c r="A158" s="40"/>
      <c r="B158" s="41"/>
      <c r="C158" s="42"/>
      <c r="D158" s="227" t="s">
        <v>160</v>
      </c>
      <c r="E158" s="42"/>
      <c r="F158" s="228" t="s">
        <v>849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160</v>
      </c>
      <c r="AU158" s="19" t="s">
        <v>83</v>
      </c>
    </row>
    <row r="159" s="2" customFormat="1">
      <c r="A159" s="40"/>
      <c r="B159" s="41"/>
      <c r="C159" s="42"/>
      <c r="D159" s="232" t="s">
        <v>161</v>
      </c>
      <c r="E159" s="42"/>
      <c r="F159" s="233" t="s">
        <v>850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161</v>
      </c>
      <c r="AU159" s="19" t="s">
        <v>83</v>
      </c>
    </row>
    <row r="160" s="15" customFormat="1">
      <c r="A160" s="15"/>
      <c r="B160" s="275"/>
      <c r="C160" s="276"/>
      <c r="D160" s="227" t="s">
        <v>191</v>
      </c>
      <c r="E160" s="277" t="s">
        <v>19</v>
      </c>
      <c r="F160" s="278" t="s">
        <v>851</v>
      </c>
      <c r="G160" s="276"/>
      <c r="H160" s="277" t="s">
        <v>19</v>
      </c>
      <c r="I160" s="279"/>
      <c r="J160" s="276"/>
      <c r="K160" s="276"/>
      <c r="L160" s="280"/>
      <c r="M160" s="281"/>
      <c r="N160" s="282"/>
      <c r="O160" s="282"/>
      <c r="P160" s="282"/>
      <c r="Q160" s="282"/>
      <c r="R160" s="282"/>
      <c r="S160" s="282"/>
      <c r="T160" s="28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4" t="s">
        <v>191</v>
      </c>
      <c r="AU160" s="284" t="s">
        <v>83</v>
      </c>
      <c r="AV160" s="15" t="s">
        <v>81</v>
      </c>
      <c r="AW160" s="15" t="s">
        <v>35</v>
      </c>
      <c r="AX160" s="15" t="s">
        <v>74</v>
      </c>
      <c r="AY160" s="284" t="s">
        <v>152</v>
      </c>
    </row>
    <row r="161" s="13" customFormat="1">
      <c r="A161" s="13"/>
      <c r="B161" s="244"/>
      <c r="C161" s="245"/>
      <c r="D161" s="227" t="s">
        <v>191</v>
      </c>
      <c r="E161" s="246" t="s">
        <v>19</v>
      </c>
      <c r="F161" s="247" t="s">
        <v>1288</v>
      </c>
      <c r="G161" s="245"/>
      <c r="H161" s="248">
        <v>75.903999999999996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191</v>
      </c>
      <c r="AU161" s="254" t="s">
        <v>83</v>
      </c>
      <c r="AV161" s="13" t="s">
        <v>83</v>
      </c>
      <c r="AW161" s="13" t="s">
        <v>35</v>
      </c>
      <c r="AX161" s="13" t="s">
        <v>74</v>
      </c>
      <c r="AY161" s="254" t="s">
        <v>152</v>
      </c>
    </row>
    <row r="162" s="14" customFormat="1">
      <c r="A162" s="14"/>
      <c r="B162" s="255"/>
      <c r="C162" s="256"/>
      <c r="D162" s="227" t="s">
        <v>191</v>
      </c>
      <c r="E162" s="257" t="s">
        <v>19</v>
      </c>
      <c r="F162" s="258" t="s">
        <v>193</v>
      </c>
      <c r="G162" s="256"/>
      <c r="H162" s="259">
        <v>75.903999999999996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191</v>
      </c>
      <c r="AU162" s="265" t="s">
        <v>83</v>
      </c>
      <c r="AV162" s="14" t="s">
        <v>88</v>
      </c>
      <c r="AW162" s="14" t="s">
        <v>35</v>
      </c>
      <c r="AX162" s="14" t="s">
        <v>81</v>
      </c>
      <c r="AY162" s="265" t="s">
        <v>152</v>
      </c>
    </row>
    <row r="163" s="2" customFormat="1" ht="21.75" customHeight="1">
      <c r="A163" s="40"/>
      <c r="B163" s="41"/>
      <c r="C163" s="234" t="s">
        <v>231</v>
      </c>
      <c r="D163" s="234" t="s">
        <v>186</v>
      </c>
      <c r="E163" s="235" t="s">
        <v>853</v>
      </c>
      <c r="F163" s="236" t="s">
        <v>854</v>
      </c>
      <c r="G163" s="237" t="s">
        <v>177</v>
      </c>
      <c r="H163" s="238">
        <v>79.698999999999998</v>
      </c>
      <c r="I163" s="239"/>
      <c r="J163" s="240">
        <f>ROUND(I163*H163,2)</f>
        <v>0</v>
      </c>
      <c r="K163" s="236" t="s">
        <v>168</v>
      </c>
      <c r="L163" s="241"/>
      <c r="M163" s="242" t="s">
        <v>19</v>
      </c>
      <c r="N163" s="243" t="s">
        <v>45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189</v>
      </c>
      <c r="AT163" s="225" t="s">
        <v>186</v>
      </c>
      <c r="AU163" s="225" t="s">
        <v>83</v>
      </c>
      <c r="AY163" s="19" t="s">
        <v>152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81</v>
      </c>
      <c r="BK163" s="226">
        <f>ROUND(I163*H163,2)</f>
        <v>0</v>
      </c>
      <c r="BL163" s="19" t="s">
        <v>178</v>
      </c>
      <c r="BM163" s="225" t="s">
        <v>235</v>
      </c>
    </row>
    <row r="164" s="2" customFormat="1">
      <c r="A164" s="40"/>
      <c r="B164" s="41"/>
      <c r="C164" s="42"/>
      <c r="D164" s="227" t="s">
        <v>160</v>
      </c>
      <c r="E164" s="42"/>
      <c r="F164" s="228" t="s">
        <v>854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160</v>
      </c>
      <c r="AU164" s="19" t="s">
        <v>83</v>
      </c>
    </row>
    <row r="165" s="2" customFormat="1">
      <c r="A165" s="40"/>
      <c r="B165" s="41"/>
      <c r="C165" s="42"/>
      <c r="D165" s="227" t="s">
        <v>242</v>
      </c>
      <c r="E165" s="42"/>
      <c r="F165" s="266" t="s">
        <v>855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242</v>
      </c>
      <c r="AU165" s="19" t="s">
        <v>83</v>
      </c>
    </row>
    <row r="166" s="13" customFormat="1">
      <c r="A166" s="13"/>
      <c r="B166" s="244"/>
      <c r="C166" s="245"/>
      <c r="D166" s="227" t="s">
        <v>191</v>
      </c>
      <c r="E166" s="246" t="s">
        <v>19</v>
      </c>
      <c r="F166" s="247" t="s">
        <v>1289</v>
      </c>
      <c r="G166" s="245"/>
      <c r="H166" s="248">
        <v>79.698999999999998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4" t="s">
        <v>191</v>
      </c>
      <c r="AU166" s="254" t="s">
        <v>83</v>
      </c>
      <c r="AV166" s="13" t="s">
        <v>83</v>
      </c>
      <c r="AW166" s="13" t="s">
        <v>35</v>
      </c>
      <c r="AX166" s="13" t="s">
        <v>74</v>
      </c>
      <c r="AY166" s="254" t="s">
        <v>152</v>
      </c>
    </row>
    <row r="167" s="14" customFormat="1">
      <c r="A167" s="14"/>
      <c r="B167" s="255"/>
      <c r="C167" s="256"/>
      <c r="D167" s="227" t="s">
        <v>191</v>
      </c>
      <c r="E167" s="257" t="s">
        <v>19</v>
      </c>
      <c r="F167" s="258" t="s">
        <v>193</v>
      </c>
      <c r="G167" s="256"/>
      <c r="H167" s="259">
        <v>79.698999999999998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5" t="s">
        <v>191</v>
      </c>
      <c r="AU167" s="265" t="s">
        <v>83</v>
      </c>
      <c r="AV167" s="14" t="s">
        <v>88</v>
      </c>
      <c r="AW167" s="14" t="s">
        <v>35</v>
      </c>
      <c r="AX167" s="14" t="s">
        <v>81</v>
      </c>
      <c r="AY167" s="265" t="s">
        <v>152</v>
      </c>
    </row>
    <row r="168" s="2" customFormat="1" ht="24.15" customHeight="1">
      <c r="A168" s="40"/>
      <c r="B168" s="41"/>
      <c r="C168" s="214" t="s">
        <v>201</v>
      </c>
      <c r="D168" s="214" t="s">
        <v>155</v>
      </c>
      <c r="E168" s="215" t="s">
        <v>866</v>
      </c>
      <c r="F168" s="216" t="s">
        <v>867</v>
      </c>
      <c r="G168" s="217" t="s">
        <v>167</v>
      </c>
      <c r="H168" s="218">
        <v>0.376</v>
      </c>
      <c r="I168" s="219"/>
      <c r="J168" s="220">
        <f>ROUND(I168*H168,2)</f>
        <v>0</v>
      </c>
      <c r="K168" s="216" t="s">
        <v>168</v>
      </c>
      <c r="L168" s="46"/>
      <c r="M168" s="221" t="s">
        <v>19</v>
      </c>
      <c r="N168" s="222" t="s">
        <v>45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178</v>
      </c>
      <c r="AT168" s="225" t="s">
        <v>155</v>
      </c>
      <c r="AU168" s="225" t="s">
        <v>83</v>
      </c>
      <c r="AY168" s="19" t="s">
        <v>152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81</v>
      </c>
      <c r="BK168" s="226">
        <f>ROUND(I168*H168,2)</f>
        <v>0</v>
      </c>
      <c r="BL168" s="19" t="s">
        <v>178</v>
      </c>
      <c r="BM168" s="225" t="s">
        <v>241</v>
      </c>
    </row>
    <row r="169" s="2" customFormat="1">
      <c r="A169" s="40"/>
      <c r="B169" s="41"/>
      <c r="C169" s="42"/>
      <c r="D169" s="227" t="s">
        <v>160</v>
      </c>
      <c r="E169" s="42"/>
      <c r="F169" s="228" t="s">
        <v>868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160</v>
      </c>
      <c r="AU169" s="19" t="s">
        <v>83</v>
      </c>
    </row>
    <row r="170" s="2" customFormat="1">
      <c r="A170" s="40"/>
      <c r="B170" s="41"/>
      <c r="C170" s="42"/>
      <c r="D170" s="232" t="s">
        <v>161</v>
      </c>
      <c r="E170" s="42"/>
      <c r="F170" s="233" t="s">
        <v>869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161</v>
      </c>
      <c r="AU170" s="19" t="s">
        <v>83</v>
      </c>
    </row>
    <row r="171" s="12" customFormat="1" ht="22.8" customHeight="1">
      <c r="A171" s="12"/>
      <c r="B171" s="198"/>
      <c r="C171" s="199"/>
      <c r="D171" s="200" t="s">
        <v>73</v>
      </c>
      <c r="E171" s="212" t="s">
        <v>747</v>
      </c>
      <c r="F171" s="212" t="s">
        <v>748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SUM(P172:P181)</f>
        <v>0</v>
      </c>
      <c r="Q171" s="206"/>
      <c r="R171" s="207">
        <f>SUM(R172:R181)</f>
        <v>0</v>
      </c>
      <c r="S171" s="206"/>
      <c r="T171" s="208">
        <f>SUM(T172:T181)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83</v>
      </c>
      <c r="AT171" s="210" t="s">
        <v>73</v>
      </c>
      <c r="AU171" s="210" t="s">
        <v>81</v>
      </c>
      <c r="AY171" s="209" t="s">
        <v>152</v>
      </c>
      <c r="BK171" s="211">
        <f>SUM(BK172:BK181)</f>
        <v>0</v>
      </c>
    </row>
    <row r="172" s="2" customFormat="1" ht="24.15" customHeight="1">
      <c r="A172" s="40"/>
      <c r="B172" s="41"/>
      <c r="C172" s="214" t="s">
        <v>299</v>
      </c>
      <c r="D172" s="214" t="s">
        <v>155</v>
      </c>
      <c r="E172" s="215" t="s">
        <v>1290</v>
      </c>
      <c r="F172" s="216" t="s">
        <v>1291</v>
      </c>
      <c r="G172" s="217" t="s">
        <v>158</v>
      </c>
      <c r="H172" s="218">
        <v>1</v>
      </c>
      <c r="I172" s="219"/>
      <c r="J172" s="220">
        <f>ROUND(I172*H172,2)</f>
        <v>0</v>
      </c>
      <c r="K172" s="216" t="s">
        <v>168</v>
      </c>
      <c r="L172" s="46"/>
      <c r="M172" s="221" t="s">
        <v>19</v>
      </c>
      <c r="N172" s="222" t="s">
        <v>45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178</v>
      </c>
      <c r="AT172" s="225" t="s">
        <v>155</v>
      </c>
      <c r="AU172" s="225" t="s">
        <v>83</v>
      </c>
      <c r="AY172" s="19" t="s">
        <v>152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81</v>
      </c>
      <c r="BK172" s="226">
        <f>ROUND(I172*H172,2)</f>
        <v>0</v>
      </c>
      <c r="BL172" s="19" t="s">
        <v>178</v>
      </c>
      <c r="BM172" s="225" t="s">
        <v>302</v>
      </c>
    </row>
    <row r="173" s="2" customFormat="1">
      <c r="A173" s="40"/>
      <c r="B173" s="41"/>
      <c r="C173" s="42"/>
      <c r="D173" s="227" t="s">
        <v>160</v>
      </c>
      <c r="E173" s="42"/>
      <c r="F173" s="228" t="s">
        <v>1292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160</v>
      </c>
      <c r="AU173" s="19" t="s">
        <v>83</v>
      </c>
    </row>
    <row r="174" s="2" customFormat="1">
      <c r="A174" s="40"/>
      <c r="B174" s="41"/>
      <c r="C174" s="42"/>
      <c r="D174" s="232" t="s">
        <v>161</v>
      </c>
      <c r="E174" s="42"/>
      <c r="F174" s="233" t="s">
        <v>1293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161</v>
      </c>
      <c r="AU174" s="19" t="s">
        <v>83</v>
      </c>
    </row>
    <row r="175" s="13" customFormat="1">
      <c r="A175" s="13"/>
      <c r="B175" s="244"/>
      <c r="C175" s="245"/>
      <c r="D175" s="227" t="s">
        <v>191</v>
      </c>
      <c r="E175" s="246" t="s">
        <v>19</v>
      </c>
      <c r="F175" s="247" t="s">
        <v>1276</v>
      </c>
      <c r="G175" s="245"/>
      <c r="H175" s="248">
        <v>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4" t="s">
        <v>191</v>
      </c>
      <c r="AU175" s="254" t="s">
        <v>83</v>
      </c>
      <c r="AV175" s="13" t="s">
        <v>83</v>
      </c>
      <c r="AW175" s="13" t="s">
        <v>35</v>
      </c>
      <c r="AX175" s="13" t="s">
        <v>74</v>
      </c>
      <c r="AY175" s="254" t="s">
        <v>152</v>
      </c>
    </row>
    <row r="176" s="14" customFormat="1">
      <c r="A176" s="14"/>
      <c r="B176" s="255"/>
      <c r="C176" s="256"/>
      <c r="D176" s="227" t="s">
        <v>191</v>
      </c>
      <c r="E176" s="257" t="s">
        <v>19</v>
      </c>
      <c r="F176" s="258" t="s">
        <v>193</v>
      </c>
      <c r="G176" s="256"/>
      <c r="H176" s="259">
        <v>1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191</v>
      </c>
      <c r="AU176" s="265" t="s">
        <v>83</v>
      </c>
      <c r="AV176" s="14" t="s">
        <v>88</v>
      </c>
      <c r="AW176" s="14" t="s">
        <v>35</v>
      </c>
      <c r="AX176" s="14" t="s">
        <v>81</v>
      </c>
      <c r="AY176" s="265" t="s">
        <v>152</v>
      </c>
    </row>
    <row r="177" s="2" customFormat="1" ht="24.15" customHeight="1">
      <c r="A177" s="40"/>
      <c r="B177" s="41"/>
      <c r="C177" s="234" t="s">
        <v>178</v>
      </c>
      <c r="D177" s="234" t="s">
        <v>186</v>
      </c>
      <c r="E177" s="235" t="s">
        <v>1294</v>
      </c>
      <c r="F177" s="236" t="s">
        <v>1295</v>
      </c>
      <c r="G177" s="237" t="s">
        <v>158</v>
      </c>
      <c r="H177" s="238">
        <v>1</v>
      </c>
      <c r="I177" s="239"/>
      <c r="J177" s="240">
        <f>ROUND(I177*H177,2)</f>
        <v>0</v>
      </c>
      <c r="K177" s="236" t="s">
        <v>159</v>
      </c>
      <c r="L177" s="241"/>
      <c r="M177" s="242" t="s">
        <v>19</v>
      </c>
      <c r="N177" s="243" t="s">
        <v>45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189</v>
      </c>
      <c r="AT177" s="225" t="s">
        <v>186</v>
      </c>
      <c r="AU177" s="225" t="s">
        <v>83</v>
      </c>
      <c r="AY177" s="19" t="s">
        <v>152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81</v>
      </c>
      <c r="BK177" s="226">
        <f>ROUND(I177*H177,2)</f>
        <v>0</v>
      </c>
      <c r="BL177" s="19" t="s">
        <v>178</v>
      </c>
      <c r="BM177" s="225" t="s">
        <v>189</v>
      </c>
    </row>
    <row r="178" s="2" customFormat="1">
      <c r="A178" s="40"/>
      <c r="B178" s="41"/>
      <c r="C178" s="42"/>
      <c r="D178" s="227" t="s">
        <v>160</v>
      </c>
      <c r="E178" s="42"/>
      <c r="F178" s="228" t="s">
        <v>1295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160</v>
      </c>
      <c r="AU178" s="19" t="s">
        <v>83</v>
      </c>
    </row>
    <row r="179" s="2" customFormat="1" ht="24.15" customHeight="1">
      <c r="A179" s="40"/>
      <c r="B179" s="41"/>
      <c r="C179" s="214" t="s">
        <v>308</v>
      </c>
      <c r="D179" s="214" t="s">
        <v>155</v>
      </c>
      <c r="E179" s="215" t="s">
        <v>876</v>
      </c>
      <c r="F179" s="216" t="s">
        <v>877</v>
      </c>
      <c r="G179" s="217" t="s">
        <v>167</v>
      </c>
      <c r="H179" s="218">
        <v>0.017999999999999999</v>
      </c>
      <c r="I179" s="219"/>
      <c r="J179" s="220">
        <f>ROUND(I179*H179,2)</f>
        <v>0</v>
      </c>
      <c r="K179" s="216" t="s">
        <v>168</v>
      </c>
      <c r="L179" s="46"/>
      <c r="M179" s="221" t="s">
        <v>19</v>
      </c>
      <c r="N179" s="222" t="s">
        <v>45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178</v>
      </c>
      <c r="AT179" s="225" t="s">
        <v>155</v>
      </c>
      <c r="AU179" s="225" t="s">
        <v>83</v>
      </c>
      <c r="AY179" s="19" t="s">
        <v>152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81</v>
      </c>
      <c r="BK179" s="226">
        <f>ROUND(I179*H179,2)</f>
        <v>0</v>
      </c>
      <c r="BL179" s="19" t="s">
        <v>178</v>
      </c>
      <c r="BM179" s="225" t="s">
        <v>311</v>
      </c>
    </row>
    <row r="180" s="2" customFormat="1">
      <c r="A180" s="40"/>
      <c r="B180" s="41"/>
      <c r="C180" s="42"/>
      <c r="D180" s="227" t="s">
        <v>160</v>
      </c>
      <c r="E180" s="42"/>
      <c r="F180" s="228" t="s">
        <v>878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160</v>
      </c>
      <c r="AU180" s="19" t="s">
        <v>83</v>
      </c>
    </row>
    <row r="181" s="2" customFormat="1">
      <c r="A181" s="40"/>
      <c r="B181" s="41"/>
      <c r="C181" s="42"/>
      <c r="D181" s="232" t="s">
        <v>161</v>
      </c>
      <c r="E181" s="42"/>
      <c r="F181" s="233" t="s">
        <v>879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83</v>
      </c>
    </row>
    <row r="182" s="12" customFormat="1" ht="22.8" customHeight="1">
      <c r="A182" s="12"/>
      <c r="B182" s="198"/>
      <c r="C182" s="199"/>
      <c r="D182" s="200" t="s">
        <v>73</v>
      </c>
      <c r="E182" s="212" t="s">
        <v>229</v>
      </c>
      <c r="F182" s="212" t="s">
        <v>230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SUM(P183:P190)</f>
        <v>0</v>
      </c>
      <c r="Q182" s="206"/>
      <c r="R182" s="207">
        <f>SUM(R183:R190)</f>
        <v>0</v>
      </c>
      <c r="S182" s="206"/>
      <c r="T182" s="208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83</v>
      </c>
      <c r="AT182" s="210" t="s">
        <v>73</v>
      </c>
      <c r="AU182" s="210" t="s">
        <v>81</v>
      </c>
      <c r="AY182" s="209" t="s">
        <v>152</v>
      </c>
      <c r="BK182" s="211">
        <f>SUM(BK183:BK190)</f>
        <v>0</v>
      </c>
    </row>
    <row r="183" s="2" customFormat="1" ht="16.5" customHeight="1">
      <c r="A183" s="40"/>
      <c r="B183" s="41"/>
      <c r="C183" s="214" t="s">
        <v>211</v>
      </c>
      <c r="D183" s="214" t="s">
        <v>155</v>
      </c>
      <c r="E183" s="215" t="s">
        <v>880</v>
      </c>
      <c r="F183" s="216" t="s">
        <v>881</v>
      </c>
      <c r="G183" s="217" t="s">
        <v>158</v>
      </c>
      <c r="H183" s="218">
        <v>1</v>
      </c>
      <c r="I183" s="219"/>
      <c r="J183" s="220">
        <f>ROUND(I183*H183,2)</f>
        <v>0</v>
      </c>
      <c r="K183" s="216" t="s">
        <v>168</v>
      </c>
      <c r="L183" s="46"/>
      <c r="M183" s="221" t="s">
        <v>19</v>
      </c>
      <c r="N183" s="222" t="s">
        <v>45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178</v>
      </c>
      <c r="AT183" s="225" t="s">
        <v>155</v>
      </c>
      <c r="AU183" s="225" t="s">
        <v>83</v>
      </c>
      <c r="AY183" s="19" t="s">
        <v>152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81</v>
      </c>
      <c r="BK183" s="226">
        <f>ROUND(I183*H183,2)</f>
        <v>0</v>
      </c>
      <c r="BL183" s="19" t="s">
        <v>178</v>
      </c>
      <c r="BM183" s="225" t="s">
        <v>319</v>
      </c>
    </row>
    <row r="184" s="2" customFormat="1">
      <c r="A184" s="40"/>
      <c r="B184" s="41"/>
      <c r="C184" s="42"/>
      <c r="D184" s="227" t="s">
        <v>160</v>
      </c>
      <c r="E184" s="42"/>
      <c r="F184" s="228" t="s">
        <v>882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160</v>
      </c>
      <c r="AU184" s="19" t="s">
        <v>83</v>
      </c>
    </row>
    <row r="185" s="2" customFormat="1">
      <c r="A185" s="40"/>
      <c r="B185" s="41"/>
      <c r="C185" s="42"/>
      <c r="D185" s="232" t="s">
        <v>161</v>
      </c>
      <c r="E185" s="42"/>
      <c r="F185" s="233" t="s">
        <v>883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161</v>
      </c>
      <c r="AU185" s="19" t="s">
        <v>83</v>
      </c>
    </row>
    <row r="186" s="2" customFormat="1" ht="16.5" customHeight="1">
      <c r="A186" s="40"/>
      <c r="B186" s="41"/>
      <c r="C186" s="234" t="s">
        <v>321</v>
      </c>
      <c r="D186" s="234" t="s">
        <v>186</v>
      </c>
      <c r="E186" s="235" t="s">
        <v>884</v>
      </c>
      <c r="F186" s="236" t="s">
        <v>885</v>
      </c>
      <c r="G186" s="237" t="s">
        <v>158</v>
      </c>
      <c r="H186" s="238">
        <v>1</v>
      </c>
      <c r="I186" s="239"/>
      <c r="J186" s="240">
        <f>ROUND(I186*H186,2)</f>
        <v>0</v>
      </c>
      <c r="K186" s="236" t="s">
        <v>159</v>
      </c>
      <c r="L186" s="241"/>
      <c r="M186" s="242" t="s">
        <v>19</v>
      </c>
      <c r="N186" s="243" t="s">
        <v>45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189</v>
      </c>
      <c r="AT186" s="225" t="s">
        <v>186</v>
      </c>
      <c r="AU186" s="225" t="s">
        <v>83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81</v>
      </c>
      <c r="BK186" s="226">
        <f>ROUND(I186*H186,2)</f>
        <v>0</v>
      </c>
      <c r="BL186" s="19" t="s">
        <v>178</v>
      </c>
      <c r="BM186" s="225" t="s">
        <v>324</v>
      </c>
    </row>
    <row r="187" s="2" customFormat="1">
      <c r="A187" s="40"/>
      <c r="B187" s="41"/>
      <c r="C187" s="42"/>
      <c r="D187" s="227" t="s">
        <v>160</v>
      </c>
      <c r="E187" s="42"/>
      <c r="F187" s="228" t="s">
        <v>885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160</v>
      </c>
      <c r="AU187" s="19" t="s">
        <v>83</v>
      </c>
    </row>
    <row r="188" s="2" customFormat="1" ht="24.15" customHeight="1">
      <c r="A188" s="40"/>
      <c r="B188" s="41"/>
      <c r="C188" s="214" t="s">
        <v>216</v>
      </c>
      <c r="D188" s="214" t="s">
        <v>155</v>
      </c>
      <c r="E188" s="215" t="s">
        <v>886</v>
      </c>
      <c r="F188" s="216" t="s">
        <v>887</v>
      </c>
      <c r="G188" s="217" t="s">
        <v>167</v>
      </c>
      <c r="H188" s="218">
        <v>0.001</v>
      </c>
      <c r="I188" s="219"/>
      <c r="J188" s="220">
        <f>ROUND(I188*H188,2)</f>
        <v>0</v>
      </c>
      <c r="K188" s="216" t="s">
        <v>168</v>
      </c>
      <c r="L188" s="46"/>
      <c r="M188" s="221" t="s">
        <v>19</v>
      </c>
      <c r="N188" s="222" t="s">
        <v>45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178</v>
      </c>
      <c r="AT188" s="225" t="s">
        <v>155</v>
      </c>
      <c r="AU188" s="225" t="s">
        <v>83</v>
      </c>
      <c r="AY188" s="19" t="s">
        <v>152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81</v>
      </c>
      <c r="BK188" s="226">
        <f>ROUND(I188*H188,2)</f>
        <v>0</v>
      </c>
      <c r="BL188" s="19" t="s">
        <v>178</v>
      </c>
      <c r="BM188" s="225" t="s">
        <v>328</v>
      </c>
    </row>
    <row r="189" s="2" customFormat="1">
      <c r="A189" s="40"/>
      <c r="B189" s="41"/>
      <c r="C189" s="42"/>
      <c r="D189" s="227" t="s">
        <v>160</v>
      </c>
      <c r="E189" s="42"/>
      <c r="F189" s="228" t="s">
        <v>888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160</v>
      </c>
      <c r="AU189" s="19" t="s">
        <v>83</v>
      </c>
    </row>
    <row r="190" s="2" customFormat="1">
      <c r="A190" s="40"/>
      <c r="B190" s="41"/>
      <c r="C190" s="42"/>
      <c r="D190" s="232" t="s">
        <v>161</v>
      </c>
      <c r="E190" s="42"/>
      <c r="F190" s="233" t="s">
        <v>889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161</v>
      </c>
      <c r="AU190" s="19" t="s">
        <v>83</v>
      </c>
    </row>
    <row r="191" s="12" customFormat="1" ht="22.8" customHeight="1">
      <c r="A191" s="12"/>
      <c r="B191" s="198"/>
      <c r="C191" s="199"/>
      <c r="D191" s="200" t="s">
        <v>73</v>
      </c>
      <c r="E191" s="212" t="s">
        <v>754</v>
      </c>
      <c r="F191" s="212" t="s">
        <v>755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SUM(P192:P227)</f>
        <v>0</v>
      </c>
      <c r="Q191" s="206"/>
      <c r="R191" s="207">
        <f>SUM(R192:R227)</f>
        <v>0.71656321999999983</v>
      </c>
      <c r="S191" s="206"/>
      <c r="T191" s="208">
        <f>SUM(T192:T227)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83</v>
      </c>
      <c r="AT191" s="210" t="s">
        <v>73</v>
      </c>
      <c r="AU191" s="210" t="s">
        <v>81</v>
      </c>
      <c r="AY191" s="209" t="s">
        <v>152</v>
      </c>
      <c r="BK191" s="211">
        <f>SUM(BK192:BK227)</f>
        <v>0</v>
      </c>
    </row>
    <row r="192" s="2" customFormat="1" ht="24.15" customHeight="1">
      <c r="A192" s="40"/>
      <c r="B192" s="41"/>
      <c r="C192" s="214" t="s">
        <v>7</v>
      </c>
      <c r="D192" s="214" t="s">
        <v>155</v>
      </c>
      <c r="E192" s="215" t="s">
        <v>890</v>
      </c>
      <c r="F192" s="216" t="s">
        <v>891</v>
      </c>
      <c r="G192" s="217" t="s">
        <v>266</v>
      </c>
      <c r="H192" s="218">
        <v>0.90000000000000002</v>
      </c>
      <c r="I192" s="219"/>
      <c r="J192" s="220">
        <f>ROUND(I192*H192,2)</f>
        <v>0</v>
      </c>
      <c r="K192" s="216" t="s">
        <v>168</v>
      </c>
      <c r="L192" s="46"/>
      <c r="M192" s="221" t="s">
        <v>19</v>
      </c>
      <c r="N192" s="222" t="s">
        <v>45</v>
      </c>
      <c r="O192" s="86"/>
      <c r="P192" s="223">
        <f>O192*H192</f>
        <v>0</v>
      </c>
      <c r="Q192" s="223">
        <v>0.00020000000000000001</v>
      </c>
      <c r="R192" s="223">
        <f>Q192*H192</f>
        <v>0.00018000000000000001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178</v>
      </c>
      <c r="AT192" s="225" t="s">
        <v>155</v>
      </c>
      <c r="AU192" s="225" t="s">
        <v>83</v>
      </c>
      <c r="AY192" s="19" t="s">
        <v>152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81</v>
      </c>
      <c r="BK192" s="226">
        <f>ROUND(I192*H192,2)</f>
        <v>0</v>
      </c>
      <c r="BL192" s="19" t="s">
        <v>178</v>
      </c>
      <c r="BM192" s="225" t="s">
        <v>332</v>
      </c>
    </row>
    <row r="193" s="2" customFormat="1">
      <c r="A193" s="40"/>
      <c r="B193" s="41"/>
      <c r="C193" s="42"/>
      <c r="D193" s="227" t="s">
        <v>160</v>
      </c>
      <c r="E193" s="42"/>
      <c r="F193" s="228" t="s">
        <v>892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160</v>
      </c>
      <c r="AU193" s="19" t="s">
        <v>83</v>
      </c>
    </row>
    <row r="194" s="2" customFormat="1">
      <c r="A194" s="40"/>
      <c r="B194" s="41"/>
      <c r="C194" s="42"/>
      <c r="D194" s="232" t="s">
        <v>161</v>
      </c>
      <c r="E194" s="42"/>
      <c r="F194" s="233" t="s">
        <v>893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161</v>
      </c>
      <c r="AU194" s="19" t="s">
        <v>83</v>
      </c>
    </row>
    <row r="195" s="13" customFormat="1">
      <c r="A195" s="13"/>
      <c r="B195" s="244"/>
      <c r="C195" s="245"/>
      <c r="D195" s="227" t="s">
        <v>191</v>
      </c>
      <c r="E195" s="246" t="s">
        <v>19</v>
      </c>
      <c r="F195" s="247" t="s">
        <v>1296</v>
      </c>
      <c r="G195" s="245"/>
      <c r="H195" s="248">
        <v>0.90000000000000002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191</v>
      </c>
      <c r="AU195" s="254" t="s">
        <v>83</v>
      </c>
      <c r="AV195" s="13" t="s">
        <v>83</v>
      </c>
      <c r="AW195" s="13" t="s">
        <v>35</v>
      </c>
      <c r="AX195" s="13" t="s">
        <v>74</v>
      </c>
      <c r="AY195" s="254" t="s">
        <v>152</v>
      </c>
    </row>
    <row r="196" s="14" customFormat="1">
      <c r="A196" s="14"/>
      <c r="B196" s="255"/>
      <c r="C196" s="256"/>
      <c r="D196" s="227" t="s">
        <v>191</v>
      </c>
      <c r="E196" s="257" t="s">
        <v>19</v>
      </c>
      <c r="F196" s="258" t="s">
        <v>193</v>
      </c>
      <c r="G196" s="256"/>
      <c r="H196" s="259">
        <v>0.90000000000000002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191</v>
      </c>
      <c r="AU196" s="265" t="s">
        <v>83</v>
      </c>
      <c r="AV196" s="14" t="s">
        <v>88</v>
      </c>
      <c r="AW196" s="14" t="s">
        <v>35</v>
      </c>
      <c r="AX196" s="14" t="s">
        <v>81</v>
      </c>
      <c r="AY196" s="265" t="s">
        <v>152</v>
      </c>
    </row>
    <row r="197" s="2" customFormat="1" ht="21.75" customHeight="1">
      <c r="A197" s="40"/>
      <c r="B197" s="41"/>
      <c r="C197" s="234" t="s">
        <v>222</v>
      </c>
      <c r="D197" s="234" t="s">
        <v>186</v>
      </c>
      <c r="E197" s="235" t="s">
        <v>895</v>
      </c>
      <c r="F197" s="236" t="s">
        <v>896</v>
      </c>
      <c r="G197" s="237" t="s">
        <v>266</v>
      </c>
      <c r="H197" s="238">
        <v>0.98999999999999999</v>
      </c>
      <c r="I197" s="239"/>
      <c r="J197" s="240">
        <f>ROUND(I197*H197,2)</f>
        <v>0</v>
      </c>
      <c r="K197" s="236" t="s">
        <v>168</v>
      </c>
      <c r="L197" s="241"/>
      <c r="M197" s="242" t="s">
        <v>19</v>
      </c>
      <c r="N197" s="243" t="s">
        <v>45</v>
      </c>
      <c r="O197" s="86"/>
      <c r="P197" s="223">
        <f>O197*H197</f>
        <v>0</v>
      </c>
      <c r="Q197" s="223">
        <v>0.00025999999999999998</v>
      </c>
      <c r="R197" s="223">
        <f>Q197*H197</f>
        <v>0.00025739999999999997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189</v>
      </c>
      <c r="AT197" s="225" t="s">
        <v>186</v>
      </c>
      <c r="AU197" s="225" t="s">
        <v>83</v>
      </c>
      <c r="AY197" s="19" t="s">
        <v>152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81</v>
      </c>
      <c r="BK197" s="226">
        <f>ROUND(I197*H197,2)</f>
        <v>0</v>
      </c>
      <c r="BL197" s="19" t="s">
        <v>178</v>
      </c>
      <c r="BM197" s="225" t="s">
        <v>335</v>
      </c>
    </row>
    <row r="198" s="2" customFormat="1">
      <c r="A198" s="40"/>
      <c r="B198" s="41"/>
      <c r="C198" s="42"/>
      <c r="D198" s="227" t="s">
        <v>160</v>
      </c>
      <c r="E198" s="42"/>
      <c r="F198" s="228" t="s">
        <v>896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160</v>
      </c>
      <c r="AU198" s="19" t="s">
        <v>83</v>
      </c>
    </row>
    <row r="199" s="13" customFormat="1">
      <c r="A199" s="13"/>
      <c r="B199" s="244"/>
      <c r="C199" s="245"/>
      <c r="D199" s="227" t="s">
        <v>191</v>
      </c>
      <c r="E199" s="246" t="s">
        <v>19</v>
      </c>
      <c r="F199" s="247" t="s">
        <v>1297</v>
      </c>
      <c r="G199" s="245"/>
      <c r="H199" s="248">
        <v>0.98999999999999999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191</v>
      </c>
      <c r="AU199" s="254" t="s">
        <v>83</v>
      </c>
      <c r="AV199" s="13" t="s">
        <v>83</v>
      </c>
      <c r="AW199" s="13" t="s">
        <v>35</v>
      </c>
      <c r="AX199" s="13" t="s">
        <v>74</v>
      </c>
      <c r="AY199" s="254" t="s">
        <v>152</v>
      </c>
    </row>
    <row r="200" s="14" customFormat="1">
      <c r="A200" s="14"/>
      <c r="B200" s="255"/>
      <c r="C200" s="256"/>
      <c r="D200" s="227" t="s">
        <v>191</v>
      </c>
      <c r="E200" s="257" t="s">
        <v>19</v>
      </c>
      <c r="F200" s="258" t="s">
        <v>193</v>
      </c>
      <c r="G200" s="256"/>
      <c r="H200" s="259">
        <v>0.98999999999999999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191</v>
      </c>
      <c r="AU200" s="265" t="s">
        <v>83</v>
      </c>
      <c r="AV200" s="14" t="s">
        <v>88</v>
      </c>
      <c r="AW200" s="14" t="s">
        <v>35</v>
      </c>
      <c r="AX200" s="14" t="s">
        <v>81</v>
      </c>
      <c r="AY200" s="265" t="s">
        <v>152</v>
      </c>
    </row>
    <row r="201" s="2" customFormat="1" ht="16.5" customHeight="1">
      <c r="A201" s="40"/>
      <c r="B201" s="41"/>
      <c r="C201" s="214" t="s">
        <v>336</v>
      </c>
      <c r="D201" s="214" t="s">
        <v>155</v>
      </c>
      <c r="E201" s="215" t="s">
        <v>898</v>
      </c>
      <c r="F201" s="216" t="s">
        <v>899</v>
      </c>
      <c r="G201" s="217" t="s">
        <v>177</v>
      </c>
      <c r="H201" s="218">
        <v>84.609999999999999</v>
      </c>
      <c r="I201" s="219"/>
      <c r="J201" s="220">
        <f>ROUND(I201*H201,2)</f>
        <v>0</v>
      </c>
      <c r="K201" s="216" t="s">
        <v>168</v>
      </c>
      <c r="L201" s="46"/>
      <c r="M201" s="221" t="s">
        <v>19</v>
      </c>
      <c r="N201" s="222" t="s">
        <v>45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178</v>
      </c>
      <c r="AT201" s="225" t="s">
        <v>155</v>
      </c>
      <c r="AU201" s="225" t="s">
        <v>83</v>
      </c>
      <c r="AY201" s="19" t="s">
        <v>152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81</v>
      </c>
      <c r="BK201" s="226">
        <f>ROUND(I201*H201,2)</f>
        <v>0</v>
      </c>
      <c r="BL201" s="19" t="s">
        <v>178</v>
      </c>
      <c r="BM201" s="225" t="s">
        <v>339</v>
      </c>
    </row>
    <row r="202" s="2" customFormat="1">
      <c r="A202" s="40"/>
      <c r="B202" s="41"/>
      <c r="C202" s="42"/>
      <c r="D202" s="227" t="s">
        <v>160</v>
      </c>
      <c r="E202" s="42"/>
      <c r="F202" s="228" t="s">
        <v>900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160</v>
      </c>
      <c r="AU202" s="19" t="s">
        <v>83</v>
      </c>
    </row>
    <row r="203" s="2" customFormat="1">
      <c r="A203" s="40"/>
      <c r="B203" s="41"/>
      <c r="C203" s="42"/>
      <c r="D203" s="232" t="s">
        <v>161</v>
      </c>
      <c r="E203" s="42"/>
      <c r="F203" s="233" t="s">
        <v>901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161</v>
      </c>
      <c r="AU203" s="19" t="s">
        <v>83</v>
      </c>
    </row>
    <row r="204" s="13" customFormat="1">
      <c r="A204" s="13"/>
      <c r="B204" s="244"/>
      <c r="C204" s="245"/>
      <c r="D204" s="227" t="s">
        <v>191</v>
      </c>
      <c r="E204" s="246" t="s">
        <v>19</v>
      </c>
      <c r="F204" s="247" t="s">
        <v>1298</v>
      </c>
      <c r="G204" s="245"/>
      <c r="H204" s="248">
        <v>84.609999999999999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191</v>
      </c>
      <c r="AU204" s="254" t="s">
        <v>83</v>
      </c>
      <c r="AV204" s="13" t="s">
        <v>83</v>
      </c>
      <c r="AW204" s="13" t="s">
        <v>35</v>
      </c>
      <c r="AX204" s="13" t="s">
        <v>74</v>
      </c>
      <c r="AY204" s="254" t="s">
        <v>152</v>
      </c>
    </row>
    <row r="205" s="14" customFormat="1">
      <c r="A205" s="14"/>
      <c r="B205" s="255"/>
      <c r="C205" s="256"/>
      <c r="D205" s="227" t="s">
        <v>191</v>
      </c>
      <c r="E205" s="257" t="s">
        <v>19</v>
      </c>
      <c r="F205" s="258" t="s">
        <v>193</v>
      </c>
      <c r="G205" s="256"/>
      <c r="H205" s="259">
        <v>84.609999999999999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191</v>
      </c>
      <c r="AU205" s="265" t="s">
        <v>83</v>
      </c>
      <c r="AV205" s="14" t="s">
        <v>88</v>
      </c>
      <c r="AW205" s="14" t="s">
        <v>35</v>
      </c>
      <c r="AX205" s="14" t="s">
        <v>81</v>
      </c>
      <c r="AY205" s="265" t="s">
        <v>152</v>
      </c>
    </row>
    <row r="206" s="2" customFormat="1" ht="33" customHeight="1">
      <c r="A206" s="40"/>
      <c r="B206" s="41"/>
      <c r="C206" s="214" t="s">
        <v>226</v>
      </c>
      <c r="D206" s="214" t="s">
        <v>155</v>
      </c>
      <c r="E206" s="215" t="s">
        <v>903</v>
      </c>
      <c r="F206" s="216" t="s">
        <v>904</v>
      </c>
      <c r="G206" s="217" t="s">
        <v>177</v>
      </c>
      <c r="H206" s="218">
        <v>84.609999999999999</v>
      </c>
      <c r="I206" s="219"/>
      <c r="J206" s="220">
        <f>ROUND(I206*H206,2)</f>
        <v>0</v>
      </c>
      <c r="K206" s="216" t="s">
        <v>168</v>
      </c>
      <c r="L206" s="46"/>
      <c r="M206" s="221" t="s">
        <v>19</v>
      </c>
      <c r="N206" s="222" t="s">
        <v>45</v>
      </c>
      <c r="O206" s="86"/>
      <c r="P206" s="223">
        <f>O206*H206</f>
        <v>0</v>
      </c>
      <c r="Q206" s="223">
        <v>0.0044999999999999997</v>
      </c>
      <c r="R206" s="223">
        <f>Q206*H206</f>
        <v>0.38074499999999994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178</v>
      </c>
      <c r="AT206" s="225" t="s">
        <v>155</v>
      </c>
      <c r="AU206" s="225" t="s">
        <v>83</v>
      </c>
      <c r="AY206" s="19" t="s">
        <v>152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81</v>
      </c>
      <c r="BK206" s="226">
        <f>ROUND(I206*H206,2)</f>
        <v>0</v>
      </c>
      <c r="BL206" s="19" t="s">
        <v>178</v>
      </c>
      <c r="BM206" s="225" t="s">
        <v>342</v>
      </c>
    </row>
    <row r="207" s="2" customFormat="1">
      <c r="A207" s="40"/>
      <c r="B207" s="41"/>
      <c r="C207" s="42"/>
      <c r="D207" s="227" t="s">
        <v>160</v>
      </c>
      <c r="E207" s="42"/>
      <c r="F207" s="228" t="s">
        <v>905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160</v>
      </c>
      <c r="AU207" s="19" t="s">
        <v>83</v>
      </c>
    </row>
    <row r="208" s="2" customFormat="1">
      <c r="A208" s="40"/>
      <c r="B208" s="41"/>
      <c r="C208" s="42"/>
      <c r="D208" s="232" t="s">
        <v>161</v>
      </c>
      <c r="E208" s="42"/>
      <c r="F208" s="233" t="s">
        <v>906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161</v>
      </c>
      <c r="AU208" s="19" t="s">
        <v>83</v>
      </c>
    </row>
    <row r="209" s="2" customFormat="1" ht="16.5" customHeight="1">
      <c r="A209" s="40"/>
      <c r="B209" s="41"/>
      <c r="C209" s="214" t="s">
        <v>344</v>
      </c>
      <c r="D209" s="214" t="s">
        <v>155</v>
      </c>
      <c r="E209" s="215" t="s">
        <v>907</v>
      </c>
      <c r="F209" s="216" t="s">
        <v>908</v>
      </c>
      <c r="G209" s="217" t="s">
        <v>177</v>
      </c>
      <c r="H209" s="218">
        <v>84.609999999999999</v>
      </c>
      <c r="I209" s="219"/>
      <c r="J209" s="220">
        <f>ROUND(I209*H209,2)</f>
        <v>0</v>
      </c>
      <c r="K209" s="216" t="s">
        <v>168</v>
      </c>
      <c r="L209" s="46"/>
      <c r="M209" s="221" t="s">
        <v>19</v>
      </c>
      <c r="N209" s="222" t="s">
        <v>45</v>
      </c>
      <c r="O209" s="86"/>
      <c r="P209" s="223">
        <f>O209*H209</f>
        <v>0</v>
      </c>
      <c r="Q209" s="223">
        <v>0.00029999999999999997</v>
      </c>
      <c r="R209" s="223">
        <f>Q209*H209</f>
        <v>0.025382999999999999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178</v>
      </c>
      <c r="AT209" s="225" t="s">
        <v>155</v>
      </c>
      <c r="AU209" s="225" t="s">
        <v>83</v>
      </c>
      <c r="AY209" s="19" t="s">
        <v>152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81</v>
      </c>
      <c r="BK209" s="226">
        <f>ROUND(I209*H209,2)</f>
        <v>0</v>
      </c>
      <c r="BL209" s="19" t="s">
        <v>178</v>
      </c>
      <c r="BM209" s="225" t="s">
        <v>347</v>
      </c>
    </row>
    <row r="210" s="2" customFormat="1">
      <c r="A210" s="40"/>
      <c r="B210" s="41"/>
      <c r="C210" s="42"/>
      <c r="D210" s="227" t="s">
        <v>160</v>
      </c>
      <c r="E210" s="42"/>
      <c r="F210" s="228" t="s">
        <v>909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160</v>
      </c>
      <c r="AU210" s="19" t="s">
        <v>83</v>
      </c>
    </row>
    <row r="211" s="2" customFormat="1">
      <c r="A211" s="40"/>
      <c r="B211" s="41"/>
      <c r="C211" s="42"/>
      <c r="D211" s="232" t="s">
        <v>161</v>
      </c>
      <c r="E211" s="42"/>
      <c r="F211" s="233" t="s">
        <v>910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161</v>
      </c>
      <c r="AU211" s="19" t="s">
        <v>83</v>
      </c>
    </row>
    <row r="212" s="2" customFormat="1" ht="37.8" customHeight="1">
      <c r="A212" s="40"/>
      <c r="B212" s="41"/>
      <c r="C212" s="234" t="s">
        <v>235</v>
      </c>
      <c r="D212" s="234" t="s">
        <v>186</v>
      </c>
      <c r="E212" s="235" t="s">
        <v>911</v>
      </c>
      <c r="F212" s="236" t="s">
        <v>912</v>
      </c>
      <c r="G212" s="237" t="s">
        <v>177</v>
      </c>
      <c r="H212" s="238">
        <v>91.379000000000005</v>
      </c>
      <c r="I212" s="239"/>
      <c r="J212" s="240">
        <f>ROUND(I212*H212,2)</f>
        <v>0</v>
      </c>
      <c r="K212" s="236" t="s">
        <v>168</v>
      </c>
      <c r="L212" s="241"/>
      <c r="M212" s="242" t="s">
        <v>19</v>
      </c>
      <c r="N212" s="243" t="s">
        <v>45</v>
      </c>
      <c r="O212" s="86"/>
      <c r="P212" s="223">
        <f>O212*H212</f>
        <v>0</v>
      </c>
      <c r="Q212" s="223">
        <v>0.0032000000000000002</v>
      </c>
      <c r="R212" s="223">
        <f>Q212*H212</f>
        <v>0.29241280000000003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189</v>
      </c>
      <c r="AT212" s="225" t="s">
        <v>186</v>
      </c>
      <c r="AU212" s="225" t="s">
        <v>83</v>
      </c>
      <c r="AY212" s="19" t="s">
        <v>152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81</v>
      </c>
      <c r="BK212" s="226">
        <f>ROUND(I212*H212,2)</f>
        <v>0</v>
      </c>
      <c r="BL212" s="19" t="s">
        <v>178</v>
      </c>
      <c r="BM212" s="225" t="s">
        <v>350</v>
      </c>
    </row>
    <row r="213" s="2" customFormat="1">
      <c r="A213" s="40"/>
      <c r="B213" s="41"/>
      <c r="C213" s="42"/>
      <c r="D213" s="227" t="s">
        <v>160</v>
      </c>
      <c r="E213" s="42"/>
      <c r="F213" s="228" t="s">
        <v>912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160</v>
      </c>
      <c r="AU213" s="19" t="s">
        <v>83</v>
      </c>
    </row>
    <row r="214" s="13" customFormat="1">
      <c r="A214" s="13"/>
      <c r="B214" s="244"/>
      <c r="C214" s="245"/>
      <c r="D214" s="227" t="s">
        <v>191</v>
      </c>
      <c r="E214" s="246" t="s">
        <v>19</v>
      </c>
      <c r="F214" s="247" t="s">
        <v>1299</v>
      </c>
      <c r="G214" s="245"/>
      <c r="H214" s="248">
        <v>91.379000000000005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4" t="s">
        <v>191</v>
      </c>
      <c r="AU214" s="254" t="s">
        <v>83</v>
      </c>
      <c r="AV214" s="13" t="s">
        <v>83</v>
      </c>
      <c r="AW214" s="13" t="s">
        <v>35</v>
      </c>
      <c r="AX214" s="13" t="s">
        <v>74</v>
      </c>
      <c r="AY214" s="254" t="s">
        <v>152</v>
      </c>
    </row>
    <row r="215" s="14" customFormat="1">
      <c r="A215" s="14"/>
      <c r="B215" s="255"/>
      <c r="C215" s="256"/>
      <c r="D215" s="227" t="s">
        <v>191</v>
      </c>
      <c r="E215" s="257" t="s">
        <v>19</v>
      </c>
      <c r="F215" s="258" t="s">
        <v>193</v>
      </c>
      <c r="G215" s="256"/>
      <c r="H215" s="259">
        <v>91.379000000000005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5" t="s">
        <v>191</v>
      </c>
      <c r="AU215" s="265" t="s">
        <v>83</v>
      </c>
      <c r="AV215" s="14" t="s">
        <v>88</v>
      </c>
      <c r="AW215" s="14" t="s">
        <v>35</v>
      </c>
      <c r="AX215" s="14" t="s">
        <v>81</v>
      </c>
      <c r="AY215" s="265" t="s">
        <v>152</v>
      </c>
    </row>
    <row r="216" s="2" customFormat="1" ht="16.5" customHeight="1">
      <c r="A216" s="40"/>
      <c r="B216" s="41"/>
      <c r="C216" s="214" t="s">
        <v>351</v>
      </c>
      <c r="D216" s="214" t="s">
        <v>155</v>
      </c>
      <c r="E216" s="215" t="s">
        <v>914</v>
      </c>
      <c r="F216" s="216" t="s">
        <v>915</v>
      </c>
      <c r="G216" s="217" t="s">
        <v>266</v>
      </c>
      <c r="H216" s="218">
        <v>39.93</v>
      </c>
      <c r="I216" s="219"/>
      <c r="J216" s="220">
        <f>ROUND(I216*H216,2)</f>
        <v>0</v>
      </c>
      <c r="K216" s="216" t="s">
        <v>168</v>
      </c>
      <c r="L216" s="46"/>
      <c r="M216" s="221" t="s">
        <v>19</v>
      </c>
      <c r="N216" s="222" t="s">
        <v>45</v>
      </c>
      <c r="O216" s="86"/>
      <c r="P216" s="223">
        <f>O216*H216</f>
        <v>0</v>
      </c>
      <c r="Q216" s="223">
        <v>3.0000000000000001E-05</v>
      </c>
      <c r="R216" s="223">
        <f>Q216*H216</f>
        <v>0.0011979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178</v>
      </c>
      <c r="AT216" s="225" t="s">
        <v>155</v>
      </c>
      <c r="AU216" s="225" t="s">
        <v>83</v>
      </c>
      <c r="AY216" s="19" t="s">
        <v>152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81</v>
      </c>
      <c r="BK216" s="226">
        <f>ROUND(I216*H216,2)</f>
        <v>0</v>
      </c>
      <c r="BL216" s="19" t="s">
        <v>178</v>
      </c>
      <c r="BM216" s="225" t="s">
        <v>354</v>
      </c>
    </row>
    <row r="217" s="2" customFormat="1">
      <c r="A217" s="40"/>
      <c r="B217" s="41"/>
      <c r="C217" s="42"/>
      <c r="D217" s="227" t="s">
        <v>160</v>
      </c>
      <c r="E217" s="42"/>
      <c r="F217" s="228" t="s">
        <v>916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160</v>
      </c>
      <c r="AU217" s="19" t="s">
        <v>83</v>
      </c>
    </row>
    <row r="218" s="2" customFormat="1">
      <c r="A218" s="40"/>
      <c r="B218" s="41"/>
      <c r="C218" s="42"/>
      <c r="D218" s="232" t="s">
        <v>161</v>
      </c>
      <c r="E218" s="42"/>
      <c r="F218" s="233" t="s">
        <v>917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161</v>
      </c>
      <c r="AU218" s="19" t="s">
        <v>83</v>
      </c>
    </row>
    <row r="219" s="13" customFormat="1">
      <c r="A219" s="13"/>
      <c r="B219" s="244"/>
      <c r="C219" s="245"/>
      <c r="D219" s="227" t="s">
        <v>191</v>
      </c>
      <c r="E219" s="246" t="s">
        <v>19</v>
      </c>
      <c r="F219" s="247" t="s">
        <v>1278</v>
      </c>
      <c r="G219" s="245"/>
      <c r="H219" s="248">
        <v>39.93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191</v>
      </c>
      <c r="AU219" s="254" t="s">
        <v>83</v>
      </c>
      <c r="AV219" s="13" t="s">
        <v>83</v>
      </c>
      <c r="AW219" s="13" t="s">
        <v>35</v>
      </c>
      <c r="AX219" s="13" t="s">
        <v>74</v>
      </c>
      <c r="AY219" s="254" t="s">
        <v>152</v>
      </c>
    </row>
    <row r="220" s="14" customFormat="1">
      <c r="A220" s="14"/>
      <c r="B220" s="255"/>
      <c r="C220" s="256"/>
      <c r="D220" s="227" t="s">
        <v>191</v>
      </c>
      <c r="E220" s="257" t="s">
        <v>19</v>
      </c>
      <c r="F220" s="258" t="s">
        <v>193</v>
      </c>
      <c r="G220" s="256"/>
      <c r="H220" s="259">
        <v>39.93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5" t="s">
        <v>191</v>
      </c>
      <c r="AU220" s="265" t="s">
        <v>83</v>
      </c>
      <c r="AV220" s="14" t="s">
        <v>88</v>
      </c>
      <c r="AW220" s="14" t="s">
        <v>35</v>
      </c>
      <c r="AX220" s="14" t="s">
        <v>81</v>
      </c>
      <c r="AY220" s="265" t="s">
        <v>152</v>
      </c>
    </row>
    <row r="221" s="2" customFormat="1" ht="16.5" customHeight="1">
      <c r="A221" s="40"/>
      <c r="B221" s="41"/>
      <c r="C221" s="234" t="s">
        <v>241</v>
      </c>
      <c r="D221" s="234" t="s">
        <v>186</v>
      </c>
      <c r="E221" s="235" t="s">
        <v>919</v>
      </c>
      <c r="F221" s="236" t="s">
        <v>920</v>
      </c>
      <c r="G221" s="237" t="s">
        <v>266</v>
      </c>
      <c r="H221" s="238">
        <v>43.124000000000002</v>
      </c>
      <c r="I221" s="239"/>
      <c r="J221" s="240">
        <f>ROUND(I221*H221,2)</f>
        <v>0</v>
      </c>
      <c r="K221" s="236" t="s">
        <v>168</v>
      </c>
      <c r="L221" s="241"/>
      <c r="M221" s="242" t="s">
        <v>19</v>
      </c>
      <c r="N221" s="243" t="s">
        <v>45</v>
      </c>
      <c r="O221" s="86"/>
      <c r="P221" s="223">
        <f>O221*H221</f>
        <v>0</v>
      </c>
      <c r="Q221" s="223">
        <v>0.00038000000000000002</v>
      </c>
      <c r="R221" s="223">
        <f>Q221*H221</f>
        <v>0.016387120000000002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189</v>
      </c>
      <c r="AT221" s="225" t="s">
        <v>186</v>
      </c>
      <c r="AU221" s="225" t="s">
        <v>83</v>
      </c>
      <c r="AY221" s="19" t="s">
        <v>152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81</v>
      </c>
      <c r="BK221" s="226">
        <f>ROUND(I221*H221,2)</f>
        <v>0</v>
      </c>
      <c r="BL221" s="19" t="s">
        <v>178</v>
      </c>
      <c r="BM221" s="225" t="s">
        <v>357</v>
      </c>
    </row>
    <row r="222" s="2" customFormat="1">
      <c r="A222" s="40"/>
      <c r="B222" s="41"/>
      <c r="C222" s="42"/>
      <c r="D222" s="227" t="s">
        <v>160</v>
      </c>
      <c r="E222" s="42"/>
      <c r="F222" s="228" t="s">
        <v>920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160</v>
      </c>
      <c r="AU222" s="19" t="s">
        <v>83</v>
      </c>
    </row>
    <row r="223" s="13" customFormat="1">
      <c r="A223" s="13"/>
      <c r="B223" s="244"/>
      <c r="C223" s="245"/>
      <c r="D223" s="227" t="s">
        <v>191</v>
      </c>
      <c r="E223" s="246" t="s">
        <v>19</v>
      </c>
      <c r="F223" s="247" t="s">
        <v>1300</v>
      </c>
      <c r="G223" s="245"/>
      <c r="H223" s="248">
        <v>43.124000000000002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4" t="s">
        <v>191</v>
      </c>
      <c r="AU223" s="254" t="s">
        <v>83</v>
      </c>
      <c r="AV223" s="13" t="s">
        <v>83</v>
      </c>
      <c r="AW223" s="13" t="s">
        <v>35</v>
      </c>
      <c r="AX223" s="13" t="s">
        <v>74</v>
      </c>
      <c r="AY223" s="254" t="s">
        <v>152</v>
      </c>
    </row>
    <row r="224" s="14" customFormat="1">
      <c r="A224" s="14"/>
      <c r="B224" s="255"/>
      <c r="C224" s="256"/>
      <c r="D224" s="227" t="s">
        <v>191</v>
      </c>
      <c r="E224" s="257" t="s">
        <v>19</v>
      </c>
      <c r="F224" s="258" t="s">
        <v>193</v>
      </c>
      <c r="G224" s="256"/>
      <c r="H224" s="259">
        <v>43.124000000000002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5" t="s">
        <v>191</v>
      </c>
      <c r="AU224" s="265" t="s">
        <v>83</v>
      </c>
      <c r="AV224" s="14" t="s">
        <v>88</v>
      </c>
      <c r="AW224" s="14" t="s">
        <v>35</v>
      </c>
      <c r="AX224" s="14" t="s">
        <v>81</v>
      </c>
      <c r="AY224" s="265" t="s">
        <v>152</v>
      </c>
    </row>
    <row r="225" s="2" customFormat="1" ht="24.15" customHeight="1">
      <c r="A225" s="40"/>
      <c r="B225" s="41"/>
      <c r="C225" s="214" t="s">
        <v>358</v>
      </c>
      <c r="D225" s="214" t="s">
        <v>155</v>
      </c>
      <c r="E225" s="215" t="s">
        <v>922</v>
      </c>
      <c r="F225" s="216" t="s">
        <v>923</v>
      </c>
      <c r="G225" s="217" t="s">
        <v>167</v>
      </c>
      <c r="H225" s="218">
        <v>0.70699999999999996</v>
      </c>
      <c r="I225" s="219"/>
      <c r="J225" s="220">
        <f>ROUND(I225*H225,2)</f>
        <v>0</v>
      </c>
      <c r="K225" s="216" t="s">
        <v>168</v>
      </c>
      <c r="L225" s="46"/>
      <c r="M225" s="221" t="s">
        <v>19</v>
      </c>
      <c r="N225" s="222" t="s">
        <v>45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178</v>
      </c>
      <c r="AT225" s="225" t="s">
        <v>155</v>
      </c>
      <c r="AU225" s="225" t="s">
        <v>83</v>
      </c>
      <c r="AY225" s="19" t="s">
        <v>152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81</v>
      </c>
      <c r="BK225" s="226">
        <f>ROUND(I225*H225,2)</f>
        <v>0</v>
      </c>
      <c r="BL225" s="19" t="s">
        <v>178</v>
      </c>
      <c r="BM225" s="225" t="s">
        <v>361</v>
      </c>
    </row>
    <row r="226" s="2" customFormat="1">
      <c r="A226" s="40"/>
      <c r="B226" s="41"/>
      <c r="C226" s="42"/>
      <c r="D226" s="227" t="s">
        <v>160</v>
      </c>
      <c r="E226" s="42"/>
      <c r="F226" s="228" t="s">
        <v>924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160</v>
      </c>
      <c r="AU226" s="19" t="s">
        <v>83</v>
      </c>
    </row>
    <row r="227" s="2" customFormat="1">
      <c r="A227" s="40"/>
      <c r="B227" s="41"/>
      <c r="C227" s="42"/>
      <c r="D227" s="232" t="s">
        <v>161</v>
      </c>
      <c r="E227" s="42"/>
      <c r="F227" s="233" t="s">
        <v>925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161</v>
      </c>
      <c r="AU227" s="19" t="s">
        <v>83</v>
      </c>
    </row>
    <row r="228" s="12" customFormat="1" ht="22.8" customHeight="1">
      <c r="A228" s="12"/>
      <c r="B228" s="198"/>
      <c r="C228" s="199"/>
      <c r="D228" s="200" t="s">
        <v>73</v>
      </c>
      <c r="E228" s="212" t="s">
        <v>926</v>
      </c>
      <c r="F228" s="212" t="s">
        <v>927</v>
      </c>
      <c r="G228" s="199"/>
      <c r="H228" s="199"/>
      <c r="I228" s="202"/>
      <c r="J228" s="213">
        <f>BK228</f>
        <v>0</v>
      </c>
      <c r="K228" s="199"/>
      <c r="L228" s="204"/>
      <c r="M228" s="205"/>
      <c r="N228" s="206"/>
      <c r="O228" s="206"/>
      <c r="P228" s="207">
        <f>SUM(P229:P260)</f>
        <v>0</v>
      </c>
      <c r="Q228" s="206"/>
      <c r="R228" s="207">
        <f>SUM(R229:R260)</f>
        <v>0.016704299999999998</v>
      </c>
      <c r="S228" s="206"/>
      <c r="T228" s="208">
        <f>SUM(T229:T260)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83</v>
      </c>
      <c r="AT228" s="210" t="s">
        <v>73</v>
      </c>
      <c r="AU228" s="210" t="s">
        <v>81</v>
      </c>
      <c r="AY228" s="209" t="s">
        <v>152</v>
      </c>
      <c r="BK228" s="211">
        <f>SUM(BK229:BK260)</f>
        <v>0</v>
      </c>
    </row>
    <row r="229" s="2" customFormat="1" ht="16.5" customHeight="1">
      <c r="A229" s="40"/>
      <c r="B229" s="41"/>
      <c r="C229" s="214" t="s">
        <v>302</v>
      </c>
      <c r="D229" s="214" t="s">
        <v>155</v>
      </c>
      <c r="E229" s="215" t="s">
        <v>928</v>
      </c>
      <c r="F229" s="216" t="s">
        <v>929</v>
      </c>
      <c r="G229" s="217" t="s">
        <v>177</v>
      </c>
      <c r="H229" s="218">
        <v>2.2349999999999999</v>
      </c>
      <c r="I229" s="219"/>
      <c r="J229" s="220">
        <f>ROUND(I229*H229,2)</f>
        <v>0</v>
      </c>
      <c r="K229" s="216" t="s">
        <v>168</v>
      </c>
      <c r="L229" s="46"/>
      <c r="M229" s="221" t="s">
        <v>19</v>
      </c>
      <c r="N229" s="222" t="s">
        <v>45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178</v>
      </c>
      <c r="AT229" s="225" t="s">
        <v>155</v>
      </c>
      <c r="AU229" s="225" t="s">
        <v>83</v>
      </c>
      <c r="AY229" s="19" t="s">
        <v>152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81</v>
      </c>
      <c r="BK229" s="226">
        <f>ROUND(I229*H229,2)</f>
        <v>0</v>
      </c>
      <c r="BL229" s="19" t="s">
        <v>178</v>
      </c>
      <c r="BM229" s="225" t="s">
        <v>612</v>
      </c>
    </row>
    <row r="230" s="2" customFormat="1">
      <c r="A230" s="40"/>
      <c r="B230" s="41"/>
      <c r="C230" s="42"/>
      <c r="D230" s="227" t="s">
        <v>160</v>
      </c>
      <c r="E230" s="42"/>
      <c r="F230" s="228" t="s">
        <v>930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160</v>
      </c>
      <c r="AU230" s="19" t="s">
        <v>83</v>
      </c>
    </row>
    <row r="231" s="2" customFormat="1">
      <c r="A231" s="40"/>
      <c r="B231" s="41"/>
      <c r="C231" s="42"/>
      <c r="D231" s="232" t="s">
        <v>161</v>
      </c>
      <c r="E231" s="42"/>
      <c r="F231" s="233" t="s">
        <v>931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161</v>
      </c>
      <c r="AU231" s="19" t="s">
        <v>83</v>
      </c>
    </row>
    <row r="232" s="13" customFormat="1">
      <c r="A232" s="13"/>
      <c r="B232" s="244"/>
      <c r="C232" s="245"/>
      <c r="D232" s="227" t="s">
        <v>191</v>
      </c>
      <c r="E232" s="246" t="s">
        <v>19</v>
      </c>
      <c r="F232" s="247" t="s">
        <v>1301</v>
      </c>
      <c r="G232" s="245"/>
      <c r="H232" s="248">
        <v>2.2349999999999999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191</v>
      </c>
      <c r="AU232" s="254" t="s">
        <v>83</v>
      </c>
      <c r="AV232" s="13" t="s">
        <v>83</v>
      </c>
      <c r="AW232" s="13" t="s">
        <v>35</v>
      </c>
      <c r="AX232" s="13" t="s">
        <v>74</v>
      </c>
      <c r="AY232" s="254" t="s">
        <v>152</v>
      </c>
    </row>
    <row r="233" s="14" customFormat="1">
      <c r="A233" s="14"/>
      <c r="B233" s="255"/>
      <c r="C233" s="256"/>
      <c r="D233" s="227" t="s">
        <v>191</v>
      </c>
      <c r="E233" s="257" t="s">
        <v>19</v>
      </c>
      <c r="F233" s="258" t="s">
        <v>193</v>
      </c>
      <c r="G233" s="256"/>
      <c r="H233" s="259">
        <v>2.2349999999999999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191</v>
      </c>
      <c r="AU233" s="265" t="s">
        <v>83</v>
      </c>
      <c r="AV233" s="14" t="s">
        <v>88</v>
      </c>
      <c r="AW233" s="14" t="s">
        <v>35</v>
      </c>
      <c r="AX233" s="14" t="s">
        <v>81</v>
      </c>
      <c r="AY233" s="265" t="s">
        <v>152</v>
      </c>
    </row>
    <row r="234" s="2" customFormat="1" ht="16.5" customHeight="1">
      <c r="A234" s="40"/>
      <c r="B234" s="41"/>
      <c r="C234" s="214" t="s">
        <v>510</v>
      </c>
      <c r="D234" s="214" t="s">
        <v>155</v>
      </c>
      <c r="E234" s="215" t="s">
        <v>933</v>
      </c>
      <c r="F234" s="216" t="s">
        <v>934</v>
      </c>
      <c r="G234" s="217" t="s">
        <v>177</v>
      </c>
      <c r="H234" s="218">
        <v>2.2349999999999999</v>
      </c>
      <c r="I234" s="219"/>
      <c r="J234" s="220">
        <f>ROUND(I234*H234,2)</f>
        <v>0</v>
      </c>
      <c r="K234" s="216" t="s">
        <v>168</v>
      </c>
      <c r="L234" s="46"/>
      <c r="M234" s="221" t="s">
        <v>19</v>
      </c>
      <c r="N234" s="222" t="s">
        <v>45</v>
      </c>
      <c r="O234" s="86"/>
      <c r="P234" s="223">
        <f>O234*H234</f>
        <v>0</v>
      </c>
      <c r="Q234" s="223">
        <v>0.00029999999999999997</v>
      </c>
      <c r="R234" s="223">
        <f>Q234*H234</f>
        <v>0.00067049999999999987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178</v>
      </c>
      <c r="AT234" s="225" t="s">
        <v>155</v>
      </c>
      <c r="AU234" s="225" t="s">
        <v>83</v>
      </c>
      <c r="AY234" s="19" t="s">
        <v>152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81</v>
      </c>
      <c r="BK234" s="226">
        <f>ROUND(I234*H234,2)</f>
        <v>0</v>
      </c>
      <c r="BL234" s="19" t="s">
        <v>178</v>
      </c>
      <c r="BM234" s="225" t="s">
        <v>620</v>
      </c>
    </row>
    <row r="235" s="2" customFormat="1">
      <c r="A235" s="40"/>
      <c r="B235" s="41"/>
      <c r="C235" s="42"/>
      <c r="D235" s="227" t="s">
        <v>160</v>
      </c>
      <c r="E235" s="42"/>
      <c r="F235" s="228" t="s">
        <v>935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160</v>
      </c>
      <c r="AU235" s="19" t="s">
        <v>83</v>
      </c>
    </row>
    <row r="236" s="2" customFormat="1">
      <c r="A236" s="40"/>
      <c r="B236" s="41"/>
      <c r="C236" s="42"/>
      <c r="D236" s="232" t="s">
        <v>161</v>
      </c>
      <c r="E236" s="42"/>
      <c r="F236" s="233" t="s">
        <v>936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161</v>
      </c>
      <c r="AU236" s="19" t="s">
        <v>83</v>
      </c>
    </row>
    <row r="237" s="2" customFormat="1" ht="24.15" customHeight="1">
      <c r="A237" s="40"/>
      <c r="B237" s="41"/>
      <c r="C237" s="214" t="s">
        <v>189</v>
      </c>
      <c r="D237" s="214" t="s">
        <v>155</v>
      </c>
      <c r="E237" s="215" t="s">
        <v>937</v>
      </c>
      <c r="F237" s="216" t="s">
        <v>938</v>
      </c>
      <c r="G237" s="217" t="s">
        <v>177</v>
      </c>
      <c r="H237" s="218">
        <v>2.2349999999999999</v>
      </c>
      <c r="I237" s="219"/>
      <c r="J237" s="220">
        <f>ROUND(I237*H237,2)</f>
        <v>0</v>
      </c>
      <c r="K237" s="216" t="s">
        <v>168</v>
      </c>
      <c r="L237" s="46"/>
      <c r="M237" s="221" t="s">
        <v>19</v>
      </c>
      <c r="N237" s="222" t="s">
        <v>45</v>
      </c>
      <c r="O237" s="86"/>
      <c r="P237" s="223">
        <f>O237*H237</f>
        <v>0</v>
      </c>
      <c r="Q237" s="223">
        <v>0.0015</v>
      </c>
      <c r="R237" s="223">
        <f>Q237*H237</f>
        <v>0.0033525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178</v>
      </c>
      <c r="AT237" s="225" t="s">
        <v>155</v>
      </c>
      <c r="AU237" s="225" t="s">
        <v>83</v>
      </c>
      <c r="AY237" s="19" t="s">
        <v>152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81</v>
      </c>
      <c r="BK237" s="226">
        <f>ROUND(I237*H237,2)</f>
        <v>0</v>
      </c>
      <c r="BL237" s="19" t="s">
        <v>178</v>
      </c>
      <c r="BM237" s="225" t="s">
        <v>628</v>
      </c>
    </row>
    <row r="238" s="2" customFormat="1">
      <c r="A238" s="40"/>
      <c r="B238" s="41"/>
      <c r="C238" s="42"/>
      <c r="D238" s="227" t="s">
        <v>160</v>
      </c>
      <c r="E238" s="42"/>
      <c r="F238" s="228" t="s">
        <v>939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160</v>
      </c>
      <c r="AU238" s="19" t="s">
        <v>83</v>
      </c>
    </row>
    <row r="239" s="2" customFormat="1">
      <c r="A239" s="40"/>
      <c r="B239" s="41"/>
      <c r="C239" s="42"/>
      <c r="D239" s="232" t="s">
        <v>161</v>
      </c>
      <c r="E239" s="42"/>
      <c r="F239" s="233" t="s">
        <v>940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161</v>
      </c>
      <c r="AU239" s="19" t="s">
        <v>83</v>
      </c>
    </row>
    <row r="240" s="2" customFormat="1" ht="16.5" customHeight="1">
      <c r="A240" s="40"/>
      <c r="B240" s="41"/>
      <c r="C240" s="214" t="s">
        <v>517</v>
      </c>
      <c r="D240" s="214" t="s">
        <v>155</v>
      </c>
      <c r="E240" s="215" t="s">
        <v>1302</v>
      </c>
      <c r="F240" s="216" t="s">
        <v>1303</v>
      </c>
      <c r="G240" s="217" t="s">
        <v>158</v>
      </c>
      <c r="H240" s="218">
        <v>1</v>
      </c>
      <c r="I240" s="219"/>
      <c r="J240" s="220">
        <f>ROUND(I240*H240,2)</f>
        <v>0</v>
      </c>
      <c r="K240" s="216" t="s">
        <v>168</v>
      </c>
      <c r="L240" s="46"/>
      <c r="M240" s="221" t="s">
        <v>19</v>
      </c>
      <c r="N240" s="222" t="s">
        <v>45</v>
      </c>
      <c r="O240" s="86"/>
      <c r="P240" s="223">
        <f>O240*H240</f>
        <v>0</v>
      </c>
      <c r="Q240" s="223">
        <v>0.00021000000000000001</v>
      </c>
      <c r="R240" s="223">
        <f>Q240*H240</f>
        <v>0.00021000000000000001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178</v>
      </c>
      <c r="AT240" s="225" t="s">
        <v>155</v>
      </c>
      <c r="AU240" s="225" t="s">
        <v>83</v>
      </c>
      <c r="AY240" s="19" t="s">
        <v>152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81</v>
      </c>
      <c r="BK240" s="226">
        <f>ROUND(I240*H240,2)</f>
        <v>0</v>
      </c>
      <c r="BL240" s="19" t="s">
        <v>178</v>
      </c>
      <c r="BM240" s="225" t="s">
        <v>638</v>
      </c>
    </row>
    <row r="241" s="2" customFormat="1">
      <c r="A241" s="40"/>
      <c r="B241" s="41"/>
      <c r="C241" s="42"/>
      <c r="D241" s="227" t="s">
        <v>160</v>
      </c>
      <c r="E241" s="42"/>
      <c r="F241" s="228" t="s">
        <v>1304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160</v>
      </c>
      <c r="AU241" s="19" t="s">
        <v>83</v>
      </c>
    </row>
    <row r="242" s="2" customFormat="1">
      <c r="A242" s="40"/>
      <c r="B242" s="41"/>
      <c r="C242" s="42"/>
      <c r="D242" s="232" t="s">
        <v>161</v>
      </c>
      <c r="E242" s="42"/>
      <c r="F242" s="233" t="s">
        <v>1305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161</v>
      </c>
      <c r="AU242" s="19" t="s">
        <v>83</v>
      </c>
    </row>
    <row r="243" s="13" customFormat="1">
      <c r="A243" s="13"/>
      <c r="B243" s="244"/>
      <c r="C243" s="245"/>
      <c r="D243" s="227" t="s">
        <v>191</v>
      </c>
      <c r="E243" s="246" t="s">
        <v>19</v>
      </c>
      <c r="F243" s="247" t="s">
        <v>1306</v>
      </c>
      <c r="G243" s="245"/>
      <c r="H243" s="248">
        <v>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191</v>
      </c>
      <c r="AU243" s="254" t="s">
        <v>83</v>
      </c>
      <c r="AV243" s="13" t="s">
        <v>83</v>
      </c>
      <c r="AW243" s="13" t="s">
        <v>35</v>
      </c>
      <c r="AX243" s="13" t="s">
        <v>74</v>
      </c>
      <c r="AY243" s="254" t="s">
        <v>152</v>
      </c>
    </row>
    <row r="244" s="14" customFormat="1">
      <c r="A244" s="14"/>
      <c r="B244" s="255"/>
      <c r="C244" s="256"/>
      <c r="D244" s="227" t="s">
        <v>191</v>
      </c>
      <c r="E244" s="257" t="s">
        <v>19</v>
      </c>
      <c r="F244" s="258" t="s">
        <v>193</v>
      </c>
      <c r="G244" s="256"/>
      <c r="H244" s="259">
        <v>1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5" t="s">
        <v>191</v>
      </c>
      <c r="AU244" s="265" t="s">
        <v>83</v>
      </c>
      <c r="AV244" s="14" t="s">
        <v>88</v>
      </c>
      <c r="AW244" s="14" t="s">
        <v>35</v>
      </c>
      <c r="AX244" s="14" t="s">
        <v>81</v>
      </c>
      <c r="AY244" s="265" t="s">
        <v>152</v>
      </c>
    </row>
    <row r="245" s="2" customFormat="1" ht="33" customHeight="1">
      <c r="A245" s="40"/>
      <c r="B245" s="41"/>
      <c r="C245" s="214" t="s">
        <v>311</v>
      </c>
      <c r="D245" s="214" t="s">
        <v>155</v>
      </c>
      <c r="E245" s="215" t="s">
        <v>941</v>
      </c>
      <c r="F245" s="216" t="s">
        <v>942</v>
      </c>
      <c r="G245" s="217" t="s">
        <v>177</v>
      </c>
      <c r="H245" s="218">
        <v>2.2349999999999999</v>
      </c>
      <c r="I245" s="219"/>
      <c r="J245" s="220">
        <f>ROUND(I245*H245,2)</f>
        <v>0</v>
      </c>
      <c r="K245" s="216" t="s">
        <v>168</v>
      </c>
      <c r="L245" s="46"/>
      <c r="M245" s="221" t="s">
        <v>19</v>
      </c>
      <c r="N245" s="222" t="s">
        <v>45</v>
      </c>
      <c r="O245" s="86"/>
      <c r="P245" s="223">
        <f>O245*H245</f>
        <v>0</v>
      </c>
      <c r="Q245" s="223">
        <v>0.0055799999999999999</v>
      </c>
      <c r="R245" s="223">
        <f>Q245*H245</f>
        <v>0.012471299999999999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178</v>
      </c>
      <c r="AT245" s="225" t="s">
        <v>155</v>
      </c>
      <c r="AU245" s="225" t="s">
        <v>83</v>
      </c>
      <c r="AY245" s="19" t="s">
        <v>152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81</v>
      </c>
      <c r="BK245" s="226">
        <f>ROUND(I245*H245,2)</f>
        <v>0</v>
      </c>
      <c r="BL245" s="19" t="s">
        <v>178</v>
      </c>
      <c r="BM245" s="225" t="s">
        <v>648</v>
      </c>
    </row>
    <row r="246" s="2" customFormat="1">
      <c r="A246" s="40"/>
      <c r="B246" s="41"/>
      <c r="C246" s="42"/>
      <c r="D246" s="227" t="s">
        <v>160</v>
      </c>
      <c r="E246" s="42"/>
      <c r="F246" s="228" t="s">
        <v>943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160</v>
      </c>
      <c r="AU246" s="19" t="s">
        <v>83</v>
      </c>
    </row>
    <row r="247" s="2" customFormat="1">
      <c r="A247" s="40"/>
      <c r="B247" s="41"/>
      <c r="C247" s="42"/>
      <c r="D247" s="232" t="s">
        <v>161</v>
      </c>
      <c r="E247" s="42"/>
      <c r="F247" s="233" t="s">
        <v>944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161</v>
      </c>
      <c r="AU247" s="19" t="s">
        <v>83</v>
      </c>
    </row>
    <row r="248" s="2" customFormat="1" ht="16.5" customHeight="1">
      <c r="A248" s="40"/>
      <c r="B248" s="41"/>
      <c r="C248" s="234" t="s">
        <v>524</v>
      </c>
      <c r="D248" s="234" t="s">
        <v>186</v>
      </c>
      <c r="E248" s="235" t="s">
        <v>945</v>
      </c>
      <c r="F248" s="236" t="s">
        <v>946</v>
      </c>
      <c r="G248" s="237" t="s">
        <v>177</v>
      </c>
      <c r="H248" s="238">
        <v>2.4140000000000001</v>
      </c>
      <c r="I248" s="239"/>
      <c r="J248" s="240">
        <f>ROUND(I248*H248,2)</f>
        <v>0</v>
      </c>
      <c r="K248" s="236" t="s">
        <v>168</v>
      </c>
      <c r="L248" s="241"/>
      <c r="M248" s="242" t="s">
        <v>19</v>
      </c>
      <c r="N248" s="243" t="s">
        <v>45</v>
      </c>
      <c r="O248" s="86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189</v>
      </c>
      <c r="AT248" s="225" t="s">
        <v>186</v>
      </c>
      <c r="AU248" s="225" t="s">
        <v>83</v>
      </c>
      <c r="AY248" s="19" t="s">
        <v>152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81</v>
      </c>
      <c r="BK248" s="226">
        <f>ROUND(I248*H248,2)</f>
        <v>0</v>
      </c>
      <c r="BL248" s="19" t="s">
        <v>178</v>
      </c>
      <c r="BM248" s="225" t="s">
        <v>656</v>
      </c>
    </row>
    <row r="249" s="2" customFormat="1">
      <c r="A249" s="40"/>
      <c r="B249" s="41"/>
      <c r="C249" s="42"/>
      <c r="D249" s="227" t="s">
        <v>160</v>
      </c>
      <c r="E249" s="42"/>
      <c r="F249" s="228" t="s">
        <v>946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160</v>
      </c>
      <c r="AU249" s="19" t="s">
        <v>83</v>
      </c>
    </row>
    <row r="250" s="13" customFormat="1">
      <c r="A250" s="13"/>
      <c r="B250" s="244"/>
      <c r="C250" s="245"/>
      <c r="D250" s="227" t="s">
        <v>191</v>
      </c>
      <c r="E250" s="246" t="s">
        <v>19</v>
      </c>
      <c r="F250" s="247" t="s">
        <v>1307</v>
      </c>
      <c r="G250" s="245"/>
      <c r="H250" s="248">
        <v>2.4140000000000001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4" t="s">
        <v>191</v>
      </c>
      <c r="AU250" s="254" t="s">
        <v>83</v>
      </c>
      <c r="AV250" s="13" t="s">
        <v>83</v>
      </c>
      <c r="AW250" s="13" t="s">
        <v>35</v>
      </c>
      <c r="AX250" s="13" t="s">
        <v>74</v>
      </c>
      <c r="AY250" s="254" t="s">
        <v>152</v>
      </c>
    </row>
    <row r="251" s="14" customFormat="1">
      <c r="A251" s="14"/>
      <c r="B251" s="255"/>
      <c r="C251" s="256"/>
      <c r="D251" s="227" t="s">
        <v>191</v>
      </c>
      <c r="E251" s="257" t="s">
        <v>19</v>
      </c>
      <c r="F251" s="258" t="s">
        <v>193</v>
      </c>
      <c r="G251" s="256"/>
      <c r="H251" s="259">
        <v>2.4140000000000001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5" t="s">
        <v>191</v>
      </c>
      <c r="AU251" s="265" t="s">
        <v>83</v>
      </c>
      <c r="AV251" s="14" t="s">
        <v>88</v>
      </c>
      <c r="AW251" s="14" t="s">
        <v>35</v>
      </c>
      <c r="AX251" s="14" t="s">
        <v>81</v>
      </c>
      <c r="AY251" s="265" t="s">
        <v>152</v>
      </c>
    </row>
    <row r="252" s="2" customFormat="1" ht="24.15" customHeight="1">
      <c r="A252" s="40"/>
      <c r="B252" s="41"/>
      <c r="C252" s="214" t="s">
        <v>319</v>
      </c>
      <c r="D252" s="214" t="s">
        <v>155</v>
      </c>
      <c r="E252" s="215" t="s">
        <v>948</v>
      </c>
      <c r="F252" s="216" t="s">
        <v>949</v>
      </c>
      <c r="G252" s="217" t="s">
        <v>177</v>
      </c>
      <c r="H252" s="218">
        <v>2.2349999999999999</v>
      </c>
      <c r="I252" s="219"/>
      <c r="J252" s="220">
        <f>ROUND(I252*H252,2)</f>
        <v>0</v>
      </c>
      <c r="K252" s="216" t="s">
        <v>168</v>
      </c>
      <c r="L252" s="46"/>
      <c r="M252" s="221" t="s">
        <v>19</v>
      </c>
      <c r="N252" s="222" t="s">
        <v>45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178</v>
      </c>
      <c r="AT252" s="225" t="s">
        <v>155</v>
      </c>
      <c r="AU252" s="225" t="s">
        <v>83</v>
      </c>
      <c r="AY252" s="19" t="s">
        <v>152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81</v>
      </c>
      <c r="BK252" s="226">
        <f>ROUND(I252*H252,2)</f>
        <v>0</v>
      </c>
      <c r="BL252" s="19" t="s">
        <v>178</v>
      </c>
      <c r="BM252" s="225" t="s">
        <v>667</v>
      </c>
    </row>
    <row r="253" s="2" customFormat="1">
      <c r="A253" s="40"/>
      <c r="B253" s="41"/>
      <c r="C253" s="42"/>
      <c r="D253" s="227" t="s">
        <v>160</v>
      </c>
      <c r="E253" s="42"/>
      <c r="F253" s="228" t="s">
        <v>951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160</v>
      </c>
      <c r="AU253" s="19" t="s">
        <v>83</v>
      </c>
    </row>
    <row r="254" s="2" customFormat="1">
      <c r="A254" s="40"/>
      <c r="B254" s="41"/>
      <c r="C254" s="42"/>
      <c r="D254" s="232" t="s">
        <v>161</v>
      </c>
      <c r="E254" s="42"/>
      <c r="F254" s="233" t="s">
        <v>1308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161</v>
      </c>
      <c r="AU254" s="19" t="s">
        <v>83</v>
      </c>
    </row>
    <row r="255" s="2" customFormat="1" ht="24.15" customHeight="1">
      <c r="A255" s="40"/>
      <c r="B255" s="41"/>
      <c r="C255" s="214" t="s">
        <v>531</v>
      </c>
      <c r="D255" s="214" t="s">
        <v>155</v>
      </c>
      <c r="E255" s="215" t="s">
        <v>953</v>
      </c>
      <c r="F255" s="216" t="s">
        <v>954</v>
      </c>
      <c r="G255" s="217" t="s">
        <v>177</v>
      </c>
      <c r="H255" s="218">
        <v>2.2349999999999999</v>
      </c>
      <c r="I255" s="219"/>
      <c r="J255" s="220">
        <f>ROUND(I255*H255,2)</f>
        <v>0</v>
      </c>
      <c r="K255" s="216" t="s">
        <v>168</v>
      </c>
      <c r="L255" s="46"/>
      <c r="M255" s="221" t="s">
        <v>19</v>
      </c>
      <c r="N255" s="222" t="s">
        <v>45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178</v>
      </c>
      <c r="AT255" s="225" t="s">
        <v>155</v>
      </c>
      <c r="AU255" s="225" t="s">
        <v>83</v>
      </c>
      <c r="AY255" s="19" t="s">
        <v>152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81</v>
      </c>
      <c r="BK255" s="226">
        <f>ROUND(I255*H255,2)</f>
        <v>0</v>
      </c>
      <c r="BL255" s="19" t="s">
        <v>178</v>
      </c>
      <c r="BM255" s="225" t="s">
        <v>950</v>
      </c>
    </row>
    <row r="256" s="2" customFormat="1">
      <c r="A256" s="40"/>
      <c r="B256" s="41"/>
      <c r="C256" s="42"/>
      <c r="D256" s="227" t="s">
        <v>160</v>
      </c>
      <c r="E256" s="42"/>
      <c r="F256" s="228" t="s">
        <v>956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160</v>
      </c>
      <c r="AU256" s="19" t="s">
        <v>83</v>
      </c>
    </row>
    <row r="257" s="2" customFormat="1">
      <c r="A257" s="40"/>
      <c r="B257" s="41"/>
      <c r="C257" s="42"/>
      <c r="D257" s="232" t="s">
        <v>161</v>
      </c>
      <c r="E257" s="42"/>
      <c r="F257" s="233" t="s">
        <v>1309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161</v>
      </c>
      <c r="AU257" s="19" t="s">
        <v>83</v>
      </c>
    </row>
    <row r="258" s="2" customFormat="1" ht="24.15" customHeight="1">
      <c r="A258" s="40"/>
      <c r="B258" s="41"/>
      <c r="C258" s="214" t="s">
        <v>324</v>
      </c>
      <c r="D258" s="214" t="s">
        <v>155</v>
      </c>
      <c r="E258" s="215" t="s">
        <v>958</v>
      </c>
      <c r="F258" s="216" t="s">
        <v>959</v>
      </c>
      <c r="G258" s="217" t="s">
        <v>167</v>
      </c>
      <c r="H258" s="218">
        <v>0.039</v>
      </c>
      <c r="I258" s="219"/>
      <c r="J258" s="220">
        <f>ROUND(I258*H258,2)</f>
        <v>0</v>
      </c>
      <c r="K258" s="216" t="s">
        <v>168</v>
      </c>
      <c r="L258" s="46"/>
      <c r="M258" s="221" t="s">
        <v>19</v>
      </c>
      <c r="N258" s="222" t="s">
        <v>45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178</v>
      </c>
      <c r="AT258" s="225" t="s">
        <v>155</v>
      </c>
      <c r="AU258" s="225" t="s">
        <v>83</v>
      </c>
      <c r="AY258" s="19" t="s">
        <v>152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81</v>
      </c>
      <c r="BK258" s="226">
        <f>ROUND(I258*H258,2)</f>
        <v>0</v>
      </c>
      <c r="BL258" s="19" t="s">
        <v>178</v>
      </c>
      <c r="BM258" s="225" t="s">
        <v>955</v>
      </c>
    </row>
    <row r="259" s="2" customFormat="1">
      <c r="A259" s="40"/>
      <c r="B259" s="41"/>
      <c r="C259" s="42"/>
      <c r="D259" s="227" t="s">
        <v>160</v>
      </c>
      <c r="E259" s="42"/>
      <c r="F259" s="228" t="s">
        <v>961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160</v>
      </c>
      <c r="AU259" s="19" t="s">
        <v>83</v>
      </c>
    </row>
    <row r="260" s="2" customFormat="1">
      <c r="A260" s="40"/>
      <c r="B260" s="41"/>
      <c r="C260" s="42"/>
      <c r="D260" s="232" t="s">
        <v>161</v>
      </c>
      <c r="E260" s="42"/>
      <c r="F260" s="233" t="s">
        <v>962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161</v>
      </c>
      <c r="AU260" s="19" t="s">
        <v>83</v>
      </c>
    </row>
    <row r="261" s="12" customFormat="1" ht="22.8" customHeight="1">
      <c r="A261" s="12"/>
      <c r="B261" s="198"/>
      <c r="C261" s="199"/>
      <c r="D261" s="200" t="s">
        <v>73</v>
      </c>
      <c r="E261" s="212" t="s">
        <v>769</v>
      </c>
      <c r="F261" s="212" t="s">
        <v>770</v>
      </c>
      <c r="G261" s="199"/>
      <c r="H261" s="199"/>
      <c r="I261" s="202"/>
      <c r="J261" s="213">
        <f>BK261</f>
        <v>0</v>
      </c>
      <c r="K261" s="199"/>
      <c r="L261" s="204"/>
      <c r="M261" s="205"/>
      <c r="N261" s="206"/>
      <c r="O261" s="206"/>
      <c r="P261" s="207">
        <f>SUM(P262:P283)</f>
        <v>0</v>
      </c>
      <c r="Q261" s="206"/>
      <c r="R261" s="207">
        <f>SUM(R262:R283)</f>
        <v>0.009954000000000001</v>
      </c>
      <c r="S261" s="206"/>
      <c r="T261" s="208">
        <f>SUM(T262:T283)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9" t="s">
        <v>83</v>
      </c>
      <c r="AT261" s="210" t="s">
        <v>73</v>
      </c>
      <c r="AU261" s="210" t="s">
        <v>81</v>
      </c>
      <c r="AY261" s="209" t="s">
        <v>152</v>
      </c>
      <c r="BK261" s="211">
        <f>SUM(BK262:BK283)</f>
        <v>0</v>
      </c>
    </row>
    <row r="262" s="2" customFormat="1" ht="24.15" customHeight="1">
      <c r="A262" s="40"/>
      <c r="B262" s="41"/>
      <c r="C262" s="214" t="s">
        <v>538</v>
      </c>
      <c r="D262" s="214" t="s">
        <v>155</v>
      </c>
      <c r="E262" s="215" t="s">
        <v>963</v>
      </c>
      <c r="F262" s="216" t="s">
        <v>964</v>
      </c>
      <c r="G262" s="217" t="s">
        <v>177</v>
      </c>
      <c r="H262" s="218">
        <v>0.97999999999999998</v>
      </c>
      <c r="I262" s="219"/>
      <c r="J262" s="220">
        <f>ROUND(I262*H262,2)</f>
        <v>0</v>
      </c>
      <c r="K262" s="216" t="s">
        <v>168</v>
      </c>
      <c r="L262" s="46"/>
      <c r="M262" s="221" t="s">
        <v>19</v>
      </c>
      <c r="N262" s="222" t="s">
        <v>45</v>
      </c>
      <c r="O262" s="86"/>
      <c r="P262" s="223">
        <f>O262*H262</f>
        <v>0</v>
      </c>
      <c r="Q262" s="223">
        <v>8.0000000000000007E-05</v>
      </c>
      <c r="R262" s="223">
        <f>Q262*H262</f>
        <v>7.8400000000000008E-05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178</v>
      </c>
      <c r="AT262" s="225" t="s">
        <v>155</v>
      </c>
      <c r="AU262" s="225" t="s">
        <v>83</v>
      </c>
      <c r="AY262" s="19" t="s">
        <v>152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81</v>
      </c>
      <c r="BK262" s="226">
        <f>ROUND(I262*H262,2)</f>
        <v>0</v>
      </c>
      <c r="BL262" s="19" t="s">
        <v>178</v>
      </c>
      <c r="BM262" s="225" t="s">
        <v>960</v>
      </c>
    </row>
    <row r="263" s="2" customFormat="1">
      <c r="A263" s="40"/>
      <c r="B263" s="41"/>
      <c r="C263" s="42"/>
      <c r="D263" s="227" t="s">
        <v>160</v>
      </c>
      <c r="E263" s="42"/>
      <c r="F263" s="228" t="s">
        <v>966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160</v>
      </c>
      <c r="AU263" s="19" t="s">
        <v>83</v>
      </c>
    </row>
    <row r="264" s="2" customFormat="1">
      <c r="A264" s="40"/>
      <c r="B264" s="41"/>
      <c r="C264" s="42"/>
      <c r="D264" s="232" t="s">
        <v>161</v>
      </c>
      <c r="E264" s="42"/>
      <c r="F264" s="233" t="s">
        <v>967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161</v>
      </c>
      <c r="AU264" s="19" t="s">
        <v>83</v>
      </c>
    </row>
    <row r="265" s="13" customFormat="1">
      <c r="A265" s="13"/>
      <c r="B265" s="244"/>
      <c r="C265" s="245"/>
      <c r="D265" s="227" t="s">
        <v>191</v>
      </c>
      <c r="E265" s="246" t="s">
        <v>19</v>
      </c>
      <c r="F265" s="247" t="s">
        <v>1310</v>
      </c>
      <c r="G265" s="245"/>
      <c r="H265" s="248">
        <v>0.97999999999999998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4" t="s">
        <v>191</v>
      </c>
      <c r="AU265" s="254" t="s">
        <v>83</v>
      </c>
      <c r="AV265" s="13" t="s">
        <v>83</v>
      </c>
      <c r="AW265" s="13" t="s">
        <v>35</v>
      </c>
      <c r="AX265" s="13" t="s">
        <v>74</v>
      </c>
      <c r="AY265" s="254" t="s">
        <v>152</v>
      </c>
    </row>
    <row r="266" s="14" customFormat="1">
      <c r="A266" s="14"/>
      <c r="B266" s="255"/>
      <c r="C266" s="256"/>
      <c r="D266" s="227" t="s">
        <v>191</v>
      </c>
      <c r="E266" s="257" t="s">
        <v>19</v>
      </c>
      <c r="F266" s="258" t="s">
        <v>193</v>
      </c>
      <c r="G266" s="256"/>
      <c r="H266" s="259">
        <v>0.97999999999999998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5" t="s">
        <v>191</v>
      </c>
      <c r="AU266" s="265" t="s">
        <v>83</v>
      </c>
      <c r="AV266" s="14" t="s">
        <v>88</v>
      </c>
      <c r="AW266" s="14" t="s">
        <v>35</v>
      </c>
      <c r="AX266" s="14" t="s">
        <v>81</v>
      </c>
      <c r="AY266" s="265" t="s">
        <v>152</v>
      </c>
    </row>
    <row r="267" s="2" customFormat="1" ht="24.15" customHeight="1">
      <c r="A267" s="40"/>
      <c r="B267" s="41"/>
      <c r="C267" s="214" t="s">
        <v>328</v>
      </c>
      <c r="D267" s="214" t="s">
        <v>155</v>
      </c>
      <c r="E267" s="215" t="s">
        <v>969</v>
      </c>
      <c r="F267" s="216" t="s">
        <v>970</v>
      </c>
      <c r="G267" s="217" t="s">
        <v>177</v>
      </c>
      <c r="H267" s="218">
        <v>0.97999999999999998</v>
      </c>
      <c r="I267" s="219"/>
      <c r="J267" s="220">
        <f>ROUND(I267*H267,2)</f>
        <v>0</v>
      </c>
      <c r="K267" s="216" t="s">
        <v>168</v>
      </c>
      <c r="L267" s="46"/>
      <c r="M267" s="221" t="s">
        <v>19</v>
      </c>
      <c r="N267" s="222" t="s">
        <v>45</v>
      </c>
      <c r="O267" s="86"/>
      <c r="P267" s="223">
        <f>O267*H267</f>
        <v>0</v>
      </c>
      <c r="Q267" s="223">
        <v>0.00017000000000000001</v>
      </c>
      <c r="R267" s="223">
        <f>Q267*H267</f>
        <v>0.00016660000000000001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178</v>
      </c>
      <c r="AT267" s="225" t="s">
        <v>155</v>
      </c>
      <c r="AU267" s="225" t="s">
        <v>83</v>
      </c>
      <c r="AY267" s="19" t="s">
        <v>152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81</v>
      </c>
      <c r="BK267" s="226">
        <f>ROUND(I267*H267,2)</f>
        <v>0</v>
      </c>
      <c r="BL267" s="19" t="s">
        <v>178</v>
      </c>
      <c r="BM267" s="225" t="s">
        <v>965</v>
      </c>
    </row>
    <row r="268" s="2" customFormat="1">
      <c r="A268" s="40"/>
      <c r="B268" s="41"/>
      <c r="C268" s="42"/>
      <c r="D268" s="227" t="s">
        <v>160</v>
      </c>
      <c r="E268" s="42"/>
      <c r="F268" s="228" t="s">
        <v>972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160</v>
      </c>
      <c r="AU268" s="19" t="s">
        <v>83</v>
      </c>
    </row>
    <row r="269" s="2" customFormat="1">
      <c r="A269" s="40"/>
      <c r="B269" s="41"/>
      <c r="C269" s="42"/>
      <c r="D269" s="232" t="s">
        <v>161</v>
      </c>
      <c r="E269" s="42"/>
      <c r="F269" s="233" t="s">
        <v>973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161</v>
      </c>
      <c r="AU269" s="19" t="s">
        <v>83</v>
      </c>
    </row>
    <row r="270" s="2" customFormat="1" ht="24.15" customHeight="1">
      <c r="A270" s="40"/>
      <c r="B270" s="41"/>
      <c r="C270" s="214" t="s">
        <v>545</v>
      </c>
      <c r="D270" s="214" t="s">
        <v>155</v>
      </c>
      <c r="E270" s="215" t="s">
        <v>974</v>
      </c>
      <c r="F270" s="216" t="s">
        <v>975</v>
      </c>
      <c r="G270" s="217" t="s">
        <v>177</v>
      </c>
      <c r="H270" s="218">
        <v>0.97999999999999998</v>
      </c>
      <c r="I270" s="219"/>
      <c r="J270" s="220">
        <f>ROUND(I270*H270,2)</f>
        <v>0</v>
      </c>
      <c r="K270" s="216" t="s">
        <v>168</v>
      </c>
      <c r="L270" s="46"/>
      <c r="M270" s="221" t="s">
        <v>19</v>
      </c>
      <c r="N270" s="222" t="s">
        <v>45</v>
      </c>
      <c r="O270" s="86"/>
      <c r="P270" s="223">
        <f>O270*H270</f>
        <v>0</v>
      </c>
      <c r="Q270" s="223">
        <v>0.00017000000000000001</v>
      </c>
      <c r="R270" s="223">
        <f>Q270*H270</f>
        <v>0.00016660000000000001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178</v>
      </c>
      <c r="AT270" s="225" t="s">
        <v>155</v>
      </c>
      <c r="AU270" s="225" t="s">
        <v>83</v>
      </c>
      <c r="AY270" s="19" t="s">
        <v>152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81</v>
      </c>
      <c r="BK270" s="226">
        <f>ROUND(I270*H270,2)</f>
        <v>0</v>
      </c>
      <c r="BL270" s="19" t="s">
        <v>178</v>
      </c>
      <c r="BM270" s="225" t="s">
        <v>971</v>
      </c>
    </row>
    <row r="271" s="2" customFormat="1">
      <c r="A271" s="40"/>
      <c r="B271" s="41"/>
      <c r="C271" s="42"/>
      <c r="D271" s="227" t="s">
        <v>160</v>
      </c>
      <c r="E271" s="42"/>
      <c r="F271" s="228" t="s">
        <v>977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160</v>
      </c>
      <c r="AU271" s="19" t="s">
        <v>83</v>
      </c>
    </row>
    <row r="272" s="2" customFormat="1">
      <c r="A272" s="40"/>
      <c r="B272" s="41"/>
      <c r="C272" s="42"/>
      <c r="D272" s="232" t="s">
        <v>161</v>
      </c>
      <c r="E272" s="42"/>
      <c r="F272" s="233" t="s">
        <v>978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161</v>
      </c>
      <c r="AU272" s="19" t="s">
        <v>83</v>
      </c>
    </row>
    <row r="273" s="2" customFormat="1" ht="24.15" customHeight="1">
      <c r="A273" s="40"/>
      <c r="B273" s="41"/>
      <c r="C273" s="214" t="s">
        <v>332</v>
      </c>
      <c r="D273" s="214" t="s">
        <v>155</v>
      </c>
      <c r="E273" s="215" t="s">
        <v>979</v>
      </c>
      <c r="F273" s="216" t="s">
        <v>980</v>
      </c>
      <c r="G273" s="217" t="s">
        <v>177</v>
      </c>
      <c r="H273" s="218">
        <v>13.44</v>
      </c>
      <c r="I273" s="219"/>
      <c r="J273" s="220">
        <f>ROUND(I273*H273,2)</f>
        <v>0</v>
      </c>
      <c r="K273" s="216" t="s">
        <v>168</v>
      </c>
      <c r="L273" s="46"/>
      <c r="M273" s="221" t="s">
        <v>19</v>
      </c>
      <c r="N273" s="222" t="s">
        <v>45</v>
      </c>
      <c r="O273" s="86"/>
      <c r="P273" s="223">
        <f>O273*H273</f>
        <v>0</v>
      </c>
      <c r="Q273" s="223">
        <v>0.00027</v>
      </c>
      <c r="R273" s="223">
        <f>Q273*H273</f>
        <v>0.0036287999999999997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178</v>
      </c>
      <c r="AT273" s="225" t="s">
        <v>155</v>
      </c>
      <c r="AU273" s="225" t="s">
        <v>83</v>
      </c>
      <c r="AY273" s="19" t="s">
        <v>152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81</v>
      </c>
      <c r="BK273" s="226">
        <f>ROUND(I273*H273,2)</f>
        <v>0</v>
      </c>
      <c r="BL273" s="19" t="s">
        <v>178</v>
      </c>
      <c r="BM273" s="225" t="s">
        <v>976</v>
      </c>
    </row>
    <row r="274" s="2" customFormat="1">
      <c r="A274" s="40"/>
      <c r="B274" s="41"/>
      <c r="C274" s="42"/>
      <c r="D274" s="227" t="s">
        <v>160</v>
      </c>
      <c r="E274" s="42"/>
      <c r="F274" s="228" t="s">
        <v>981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160</v>
      </c>
      <c r="AU274" s="19" t="s">
        <v>83</v>
      </c>
    </row>
    <row r="275" s="2" customFormat="1">
      <c r="A275" s="40"/>
      <c r="B275" s="41"/>
      <c r="C275" s="42"/>
      <c r="D275" s="232" t="s">
        <v>161</v>
      </c>
      <c r="E275" s="42"/>
      <c r="F275" s="233" t="s">
        <v>982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161</v>
      </c>
      <c r="AU275" s="19" t="s">
        <v>83</v>
      </c>
    </row>
    <row r="276" s="13" customFormat="1">
      <c r="A276" s="13"/>
      <c r="B276" s="244"/>
      <c r="C276" s="245"/>
      <c r="D276" s="227" t="s">
        <v>191</v>
      </c>
      <c r="E276" s="246" t="s">
        <v>19</v>
      </c>
      <c r="F276" s="247" t="s">
        <v>1311</v>
      </c>
      <c r="G276" s="245"/>
      <c r="H276" s="248">
        <v>13.44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191</v>
      </c>
      <c r="AU276" s="254" t="s">
        <v>83</v>
      </c>
      <c r="AV276" s="13" t="s">
        <v>83</v>
      </c>
      <c r="AW276" s="13" t="s">
        <v>35</v>
      </c>
      <c r="AX276" s="13" t="s">
        <v>74</v>
      </c>
      <c r="AY276" s="254" t="s">
        <v>152</v>
      </c>
    </row>
    <row r="277" s="14" customFormat="1">
      <c r="A277" s="14"/>
      <c r="B277" s="255"/>
      <c r="C277" s="256"/>
      <c r="D277" s="227" t="s">
        <v>191</v>
      </c>
      <c r="E277" s="257" t="s">
        <v>19</v>
      </c>
      <c r="F277" s="258" t="s">
        <v>193</v>
      </c>
      <c r="G277" s="256"/>
      <c r="H277" s="259">
        <v>13.44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191</v>
      </c>
      <c r="AU277" s="265" t="s">
        <v>83</v>
      </c>
      <c r="AV277" s="14" t="s">
        <v>88</v>
      </c>
      <c r="AW277" s="14" t="s">
        <v>35</v>
      </c>
      <c r="AX277" s="14" t="s">
        <v>81</v>
      </c>
      <c r="AY277" s="265" t="s">
        <v>152</v>
      </c>
    </row>
    <row r="278" s="2" customFormat="1" ht="21.75" customHeight="1">
      <c r="A278" s="40"/>
      <c r="B278" s="41"/>
      <c r="C278" s="214" t="s">
        <v>552</v>
      </c>
      <c r="D278" s="214" t="s">
        <v>155</v>
      </c>
      <c r="E278" s="215" t="s">
        <v>984</v>
      </c>
      <c r="F278" s="216" t="s">
        <v>985</v>
      </c>
      <c r="G278" s="217" t="s">
        <v>177</v>
      </c>
      <c r="H278" s="218">
        <v>13.44</v>
      </c>
      <c r="I278" s="219"/>
      <c r="J278" s="220">
        <f>ROUND(I278*H278,2)</f>
        <v>0</v>
      </c>
      <c r="K278" s="216" t="s">
        <v>168</v>
      </c>
      <c r="L278" s="46"/>
      <c r="M278" s="221" t="s">
        <v>19</v>
      </c>
      <c r="N278" s="222" t="s">
        <v>45</v>
      </c>
      <c r="O278" s="86"/>
      <c r="P278" s="223">
        <f>O278*H278</f>
        <v>0</v>
      </c>
      <c r="Q278" s="223">
        <v>0.00023000000000000001</v>
      </c>
      <c r="R278" s="223">
        <f>Q278*H278</f>
        <v>0.0030912000000000001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178</v>
      </c>
      <c r="AT278" s="225" t="s">
        <v>155</v>
      </c>
      <c r="AU278" s="225" t="s">
        <v>83</v>
      </c>
      <c r="AY278" s="19" t="s">
        <v>152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81</v>
      </c>
      <c r="BK278" s="226">
        <f>ROUND(I278*H278,2)</f>
        <v>0</v>
      </c>
      <c r="BL278" s="19" t="s">
        <v>178</v>
      </c>
      <c r="BM278" s="225" t="s">
        <v>500</v>
      </c>
    </row>
    <row r="279" s="2" customFormat="1">
      <c r="A279" s="40"/>
      <c r="B279" s="41"/>
      <c r="C279" s="42"/>
      <c r="D279" s="227" t="s">
        <v>160</v>
      </c>
      <c r="E279" s="42"/>
      <c r="F279" s="228" t="s">
        <v>987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160</v>
      </c>
      <c r="AU279" s="19" t="s">
        <v>83</v>
      </c>
    </row>
    <row r="280" s="2" customFormat="1">
      <c r="A280" s="40"/>
      <c r="B280" s="41"/>
      <c r="C280" s="42"/>
      <c r="D280" s="232" t="s">
        <v>161</v>
      </c>
      <c r="E280" s="42"/>
      <c r="F280" s="233" t="s">
        <v>988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161</v>
      </c>
      <c r="AU280" s="19" t="s">
        <v>83</v>
      </c>
    </row>
    <row r="281" s="2" customFormat="1" ht="21.75" customHeight="1">
      <c r="A281" s="40"/>
      <c r="B281" s="41"/>
      <c r="C281" s="214" t="s">
        <v>335</v>
      </c>
      <c r="D281" s="214" t="s">
        <v>155</v>
      </c>
      <c r="E281" s="215" t="s">
        <v>989</v>
      </c>
      <c r="F281" s="216" t="s">
        <v>990</v>
      </c>
      <c r="G281" s="217" t="s">
        <v>177</v>
      </c>
      <c r="H281" s="218">
        <v>13.44</v>
      </c>
      <c r="I281" s="219"/>
      <c r="J281" s="220">
        <f>ROUND(I281*H281,2)</f>
        <v>0</v>
      </c>
      <c r="K281" s="216" t="s">
        <v>168</v>
      </c>
      <c r="L281" s="46"/>
      <c r="M281" s="221" t="s">
        <v>19</v>
      </c>
      <c r="N281" s="222" t="s">
        <v>45</v>
      </c>
      <c r="O281" s="86"/>
      <c r="P281" s="223">
        <f>O281*H281</f>
        <v>0</v>
      </c>
      <c r="Q281" s="223">
        <v>0.00021000000000000001</v>
      </c>
      <c r="R281" s="223">
        <f>Q281*H281</f>
        <v>0.0028224000000000001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178</v>
      </c>
      <c r="AT281" s="225" t="s">
        <v>155</v>
      </c>
      <c r="AU281" s="225" t="s">
        <v>83</v>
      </c>
      <c r="AY281" s="19" t="s">
        <v>152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81</v>
      </c>
      <c r="BK281" s="226">
        <f>ROUND(I281*H281,2)</f>
        <v>0</v>
      </c>
      <c r="BL281" s="19" t="s">
        <v>178</v>
      </c>
      <c r="BM281" s="225" t="s">
        <v>986</v>
      </c>
    </row>
    <row r="282" s="2" customFormat="1">
      <c r="A282" s="40"/>
      <c r="B282" s="41"/>
      <c r="C282" s="42"/>
      <c r="D282" s="227" t="s">
        <v>160</v>
      </c>
      <c r="E282" s="42"/>
      <c r="F282" s="228" t="s">
        <v>991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160</v>
      </c>
      <c r="AU282" s="19" t="s">
        <v>83</v>
      </c>
    </row>
    <row r="283" s="2" customFormat="1">
      <c r="A283" s="40"/>
      <c r="B283" s="41"/>
      <c r="C283" s="42"/>
      <c r="D283" s="232" t="s">
        <v>161</v>
      </c>
      <c r="E283" s="42"/>
      <c r="F283" s="233" t="s">
        <v>992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161</v>
      </c>
      <c r="AU283" s="19" t="s">
        <v>83</v>
      </c>
    </row>
    <row r="284" s="12" customFormat="1" ht="22.8" customHeight="1">
      <c r="A284" s="12"/>
      <c r="B284" s="198"/>
      <c r="C284" s="199"/>
      <c r="D284" s="200" t="s">
        <v>73</v>
      </c>
      <c r="E284" s="212" t="s">
        <v>993</v>
      </c>
      <c r="F284" s="212" t="s">
        <v>994</v>
      </c>
      <c r="G284" s="199"/>
      <c r="H284" s="199"/>
      <c r="I284" s="202"/>
      <c r="J284" s="213">
        <f>BK284</f>
        <v>0</v>
      </c>
      <c r="K284" s="199"/>
      <c r="L284" s="204"/>
      <c r="M284" s="205"/>
      <c r="N284" s="206"/>
      <c r="O284" s="206"/>
      <c r="P284" s="207">
        <f>SUM(P285:P303)</f>
        <v>0</v>
      </c>
      <c r="Q284" s="206"/>
      <c r="R284" s="207">
        <f>SUM(R285:R303)</f>
        <v>0.43295600000000001</v>
      </c>
      <c r="S284" s="206"/>
      <c r="T284" s="208">
        <f>SUM(T285:T303)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9" t="s">
        <v>83</v>
      </c>
      <c r="AT284" s="210" t="s">
        <v>73</v>
      </c>
      <c r="AU284" s="210" t="s">
        <v>81</v>
      </c>
      <c r="AY284" s="209" t="s">
        <v>152</v>
      </c>
      <c r="BK284" s="211">
        <f>SUM(BK285:BK303)</f>
        <v>0</v>
      </c>
    </row>
    <row r="285" s="2" customFormat="1" ht="24.15" customHeight="1">
      <c r="A285" s="40"/>
      <c r="B285" s="41"/>
      <c r="C285" s="214" t="s">
        <v>559</v>
      </c>
      <c r="D285" s="214" t="s">
        <v>155</v>
      </c>
      <c r="E285" s="215" t="s">
        <v>995</v>
      </c>
      <c r="F285" s="216" t="s">
        <v>996</v>
      </c>
      <c r="G285" s="217" t="s">
        <v>177</v>
      </c>
      <c r="H285" s="218">
        <v>199.38399999999999</v>
      </c>
      <c r="I285" s="219"/>
      <c r="J285" s="220">
        <f>ROUND(I285*H285,2)</f>
        <v>0</v>
      </c>
      <c r="K285" s="216" t="s">
        <v>168</v>
      </c>
      <c r="L285" s="46"/>
      <c r="M285" s="221" t="s">
        <v>19</v>
      </c>
      <c r="N285" s="222" t="s">
        <v>45</v>
      </c>
      <c r="O285" s="86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178</v>
      </c>
      <c r="AT285" s="225" t="s">
        <v>155</v>
      </c>
      <c r="AU285" s="225" t="s">
        <v>83</v>
      </c>
      <c r="AY285" s="19" t="s">
        <v>152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81</v>
      </c>
      <c r="BK285" s="226">
        <f>ROUND(I285*H285,2)</f>
        <v>0</v>
      </c>
      <c r="BL285" s="19" t="s">
        <v>178</v>
      </c>
      <c r="BM285" s="225" t="s">
        <v>506</v>
      </c>
    </row>
    <row r="286" s="2" customFormat="1">
      <c r="A286" s="40"/>
      <c r="B286" s="41"/>
      <c r="C286" s="42"/>
      <c r="D286" s="227" t="s">
        <v>160</v>
      </c>
      <c r="E286" s="42"/>
      <c r="F286" s="228" t="s">
        <v>997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160</v>
      </c>
      <c r="AU286" s="19" t="s">
        <v>83</v>
      </c>
    </row>
    <row r="287" s="2" customFormat="1">
      <c r="A287" s="40"/>
      <c r="B287" s="41"/>
      <c r="C287" s="42"/>
      <c r="D287" s="232" t="s">
        <v>161</v>
      </c>
      <c r="E287" s="42"/>
      <c r="F287" s="233" t="s">
        <v>998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161</v>
      </c>
      <c r="AU287" s="19" t="s">
        <v>83</v>
      </c>
    </row>
    <row r="288" s="13" customFormat="1">
      <c r="A288" s="13"/>
      <c r="B288" s="244"/>
      <c r="C288" s="245"/>
      <c r="D288" s="227" t="s">
        <v>191</v>
      </c>
      <c r="E288" s="246" t="s">
        <v>19</v>
      </c>
      <c r="F288" s="247" t="s">
        <v>1312</v>
      </c>
      <c r="G288" s="245"/>
      <c r="H288" s="248">
        <v>199.38399999999999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191</v>
      </c>
      <c r="AU288" s="254" t="s">
        <v>83</v>
      </c>
      <c r="AV288" s="13" t="s">
        <v>83</v>
      </c>
      <c r="AW288" s="13" t="s">
        <v>35</v>
      </c>
      <c r="AX288" s="13" t="s">
        <v>74</v>
      </c>
      <c r="AY288" s="254" t="s">
        <v>152</v>
      </c>
    </row>
    <row r="289" s="14" customFormat="1">
      <c r="A289" s="14"/>
      <c r="B289" s="255"/>
      <c r="C289" s="256"/>
      <c r="D289" s="227" t="s">
        <v>191</v>
      </c>
      <c r="E289" s="257" t="s">
        <v>19</v>
      </c>
      <c r="F289" s="258" t="s">
        <v>193</v>
      </c>
      <c r="G289" s="256"/>
      <c r="H289" s="259">
        <v>199.38399999999999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5" t="s">
        <v>191</v>
      </c>
      <c r="AU289" s="265" t="s">
        <v>83</v>
      </c>
      <c r="AV289" s="14" t="s">
        <v>88</v>
      </c>
      <c r="AW289" s="14" t="s">
        <v>35</v>
      </c>
      <c r="AX289" s="14" t="s">
        <v>81</v>
      </c>
      <c r="AY289" s="265" t="s">
        <v>152</v>
      </c>
    </row>
    <row r="290" s="2" customFormat="1" ht="24.15" customHeight="1">
      <c r="A290" s="40"/>
      <c r="B290" s="41"/>
      <c r="C290" s="214" t="s">
        <v>339</v>
      </c>
      <c r="D290" s="214" t="s">
        <v>155</v>
      </c>
      <c r="E290" s="215" t="s">
        <v>1000</v>
      </c>
      <c r="F290" s="216" t="s">
        <v>1001</v>
      </c>
      <c r="G290" s="217" t="s">
        <v>177</v>
      </c>
      <c r="H290" s="218">
        <v>199.38399999999999</v>
      </c>
      <c r="I290" s="219"/>
      <c r="J290" s="220">
        <f>ROUND(I290*H290,2)</f>
        <v>0</v>
      </c>
      <c r="K290" s="216" t="s">
        <v>168</v>
      </c>
      <c r="L290" s="46"/>
      <c r="M290" s="221" t="s">
        <v>19</v>
      </c>
      <c r="N290" s="222" t="s">
        <v>45</v>
      </c>
      <c r="O290" s="86"/>
      <c r="P290" s="223">
        <f>O290*H290</f>
        <v>0</v>
      </c>
      <c r="Q290" s="223">
        <v>0.00021000000000000001</v>
      </c>
      <c r="R290" s="223">
        <f>Q290*H290</f>
        <v>0.041870640000000001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178</v>
      </c>
      <c r="AT290" s="225" t="s">
        <v>155</v>
      </c>
      <c r="AU290" s="225" t="s">
        <v>83</v>
      </c>
      <c r="AY290" s="19" t="s">
        <v>152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81</v>
      </c>
      <c r="BK290" s="226">
        <f>ROUND(I290*H290,2)</f>
        <v>0</v>
      </c>
      <c r="BL290" s="19" t="s">
        <v>178</v>
      </c>
      <c r="BM290" s="225" t="s">
        <v>509</v>
      </c>
    </row>
    <row r="291" s="2" customFormat="1">
      <c r="A291" s="40"/>
      <c r="B291" s="41"/>
      <c r="C291" s="42"/>
      <c r="D291" s="227" t="s">
        <v>160</v>
      </c>
      <c r="E291" s="42"/>
      <c r="F291" s="228" t="s">
        <v>1002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160</v>
      </c>
      <c r="AU291" s="19" t="s">
        <v>83</v>
      </c>
    </row>
    <row r="292" s="2" customFormat="1">
      <c r="A292" s="40"/>
      <c r="B292" s="41"/>
      <c r="C292" s="42"/>
      <c r="D292" s="232" t="s">
        <v>161</v>
      </c>
      <c r="E292" s="42"/>
      <c r="F292" s="233" t="s">
        <v>1003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161</v>
      </c>
      <c r="AU292" s="19" t="s">
        <v>83</v>
      </c>
    </row>
    <row r="293" s="2" customFormat="1" ht="33" customHeight="1">
      <c r="A293" s="40"/>
      <c r="B293" s="41"/>
      <c r="C293" s="214" t="s">
        <v>566</v>
      </c>
      <c r="D293" s="214" t="s">
        <v>155</v>
      </c>
      <c r="E293" s="215" t="s">
        <v>1004</v>
      </c>
      <c r="F293" s="216" t="s">
        <v>1005</v>
      </c>
      <c r="G293" s="217" t="s">
        <v>177</v>
      </c>
      <c r="H293" s="218">
        <v>160.084</v>
      </c>
      <c r="I293" s="219"/>
      <c r="J293" s="220">
        <f>ROUND(I293*H293,2)</f>
        <v>0</v>
      </c>
      <c r="K293" s="216" t="s">
        <v>168</v>
      </c>
      <c r="L293" s="46"/>
      <c r="M293" s="221" t="s">
        <v>19</v>
      </c>
      <c r="N293" s="222" t="s">
        <v>45</v>
      </c>
      <c r="O293" s="86"/>
      <c r="P293" s="223">
        <f>O293*H293</f>
        <v>0</v>
      </c>
      <c r="Q293" s="223">
        <v>0.00029</v>
      </c>
      <c r="R293" s="223">
        <f>Q293*H293</f>
        <v>0.046424359999999998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178</v>
      </c>
      <c r="AT293" s="225" t="s">
        <v>155</v>
      </c>
      <c r="AU293" s="225" t="s">
        <v>83</v>
      </c>
      <c r="AY293" s="19" t="s">
        <v>152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81</v>
      </c>
      <c r="BK293" s="226">
        <f>ROUND(I293*H293,2)</f>
        <v>0</v>
      </c>
      <c r="BL293" s="19" t="s">
        <v>178</v>
      </c>
      <c r="BM293" s="225" t="s">
        <v>513</v>
      </c>
    </row>
    <row r="294" s="2" customFormat="1">
      <c r="A294" s="40"/>
      <c r="B294" s="41"/>
      <c r="C294" s="42"/>
      <c r="D294" s="227" t="s">
        <v>160</v>
      </c>
      <c r="E294" s="42"/>
      <c r="F294" s="228" t="s">
        <v>1006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160</v>
      </c>
      <c r="AU294" s="19" t="s">
        <v>83</v>
      </c>
    </row>
    <row r="295" s="2" customFormat="1">
      <c r="A295" s="40"/>
      <c r="B295" s="41"/>
      <c r="C295" s="42"/>
      <c r="D295" s="232" t="s">
        <v>161</v>
      </c>
      <c r="E295" s="42"/>
      <c r="F295" s="233" t="s">
        <v>1007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161</v>
      </c>
      <c r="AU295" s="19" t="s">
        <v>83</v>
      </c>
    </row>
    <row r="296" s="13" customFormat="1">
      <c r="A296" s="13"/>
      <c r="B296" s="244"/>
      <c r="C296" s="245"/>
      <c r="D296" s="227" t="s">
        <v>191</v>
      </c>
      <c r="E296" s="246" t="s">
        <v>19</v>
      </c>
      <c r="F296" s="247" t="s">
        <v>1313</v>
      </c>
      <c r="G296" s="245"/>
      <c r="H296" s="248">
        <v>160.084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4" t="s">
        <v>191</v>
      </c>
      <c r="AU296" s="254" t="s">
        <v>83</v>
      </c>
      <c r="AV296" s="13" t="s">
        <v>83</v>
      </c>
      <c r="AW296" s="13" t="s">
        <v>35</v>
      </c>
      <c r="AX296" s="13" t="s">
        <v>74</v>
      </c>
      <c r="AY296" s="254" t="s">
        <v>152</v>
      </c>
    </row>
    <row r="297" s="14" customFormat="1">
      <c r="A297" s="14"/>
      <c r="B297" s="255"/>
      <c r="C297" s="256"/>
      <c r="D297" s="227" t="s">
        <v>191</v>
      </c>
      <c r="E297" s="257" t="s">
        <v>19</v>
      </c>
      <c r="F297" s="258" t="s">
        <v>193</v>
      </c>
      <c r="G297" s="256"/>
      <c r="H297" s="259">
        <v>160.084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5" t="s">
        <v>191</v>
      </c>
      <c r="AU297" s="265" t="s">
        <v>83</v>
      </c>
      <c r="AV297" s="14" t="s">
        <v>88</v>
      </c>
      <c r="AW297" s="14" t="s">
        <v>35</v>
      </c>
      <c r="AX297" s="14" t="s">
        <v>81</v>
      </c>
      <c r="AY297" s="265" t="s">
        <v>152</v>
      </c>
    </row>
    <row r="298" s="2" customFormat="1" ht="24.15" customHeight="1">
      <c r="A298" s="40"/>
      <c r="B298" s="41"/>
      <c r="C298" s="214" t="s">
        <v>342</v>
      </c>
      <c r="D298" s="214" t="s">
        <v>155</v>
      </c>
      <c r="E298" s="215" t="s">
        <v>1009</v>
      </c>
      <c r="F298" s="216" t="s">
        <v>1010</v>
      </c>
      <c r="G298" s="217" t="s">
        <v>177</v>
      </c>
      <c r="H298" s="218">
        <v>39.299999999999997</v>
      </c>
      <c r="I298" s="219"/>
      <c r="J298" s="220">
        <f>ROUND(I298*H298,2)</f>
        <v>0</v>
      </c>
      <c r="K298" s="216" t="s">
        <v>168</v>
      </c>
      <c r="L298" s="46"/>
      <c r="M298" s="221" t="s">
        <v>19</v>
      </c>
      <c r="N298" s="222" t="s">
        <v>45</v>
      </c>
      <c r="O298" s="86"/>
      <c r="P298" s="223">
        <f>O298*H298</f>
        <v>0</v>
      </c>
      <c r="Q298" s="223">
        <v>0.00877</v>
      </c>
      <c r="R298" s="223">
        <f>Q298*H298</f>
        <v>0.344661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178</v>
      </c>
      <c r="AT298" s="225" t="s">
        <v>155</v>
      </c>
      <c r="AU298" s="225" t="s">
        <v>83</v>
      </c>
      <c r="AY298" s="19" t="s">
        <v>152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81</v>
      </c>
      <c r="BK298" s="226">
        <f>ROUND(I298*H298,2)</f>
        <v>0</v>
      </c>
      <c r="BL298" s="19" t="s">
        <v>178</v>
      </c>
      <c r="BM298" s="225" t="s">
        <v>516</v>
      </c>
    </row>
    <row r="299" s="2" customFormat="1">
      <c r="A299" s="40"/>
      <c r="B299" s="41"/>
      <c r="C299" s="42"/>
      <c r="D299" s="227" t="s">
        <v>160</v>
      </c>
      <c r="E299" s="42"/>
      <c r="F299" s="228" t="s">
        <v>1011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160</v>
      </c>
      <c r="AU299" s="19" t="s">
        <v>83</v>
      </c>
    </row>
    <row r="300" s="2" customFormat="1">
      <c r="A300" s="40"/>
      <c r="B300" s="41"/>
      <c r="C300" s="42"/>
      <c r="D300" s="232" t="s">
        <v>161</v>
      </c>
      <c r="E300" s="42"/>
      <c r="F300" s="233" t="s">
        <v>1012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161</v>
      </c>
      <c r="AU300" s="19" t="s">
        <v>83</v>
      </c>
    </row>
    <row r="301" s="13" customFormat="1">
      <c r="A301" s="13"/>
      <c r="B301" s="244"/>
      <c r="C301" s="245"/>
      <c r="D301" s="227" t="s">
        <v>191</v>
      </c>
      <c r="E301" s="246" t="s">
        <v>19</v>
      </c>
      <c r="F301" s="247" t="s">
        <v>1314</v>
      </c>
      <c r="G301" s="245"/>
      <c r="H301" s="248">
        <v>42.329999999999998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191</v>
      </c>
      <c r="AU301" s="254" t="s">
        <v>83</v>
      </c>
      <c r="AV301" s="13" t="s">
        <v>83</v>
      </c>
      <c r="AW301" s="13" t="s">
        <v>35</v>
      </c>
      <c r="AX301" s="13" t="s">
        <v>74</v>
      </c>
      <c r="AY301" s="254" t="s">
        <v>152</v>
      </c>
    </row>
    <row r="302" s="13" customFormat="1">
      <c r="A302" s="13"/>
      <c r="B302" s="244"/>
      <c r="C302" s="245"/>
      <c r="D302" s="227" t="s">
        <v>191</v>
      </c>
      <c r="E302" s="246" t="s">
        <v>19</v>
      </c>
      <c r="F302" s="247" t="s">
        <v>1315</v>
      </c>
      <c r="G302" s="245"/>
      <c r="H302" s="248">
        <v>-3.0299999999999998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191</v>
      </c>
      <c r="AU302" s="254" t="s">
        <v>83</v>
      </c>
      <c r="AV302" s="13" t="s">
        <v>83</v>
      </c>
      <c r="AW302" s="13" t="s">
        <v>35</v>
      </c>
      <c r="AX302" s="13" t="s">
        <v>74</v>
      </c>
      <c r="AY302" s="254" t="s">
        <v>152</v>
      </c>
    </row>
    <row r="303" s="14" customFormat="1">
      <c r="A303" s="14"/>
      <c r="B303" s="255"/>
      <c r="C303" s="256"/>
      <c r="D303" s="227" t="s">
        <v>191</v>
      </c>
      <c r="E303" s="257" t="s">
        <v>19</v>
      </c>
      <c r="F303" s="258" t="s">
        <v>193</v>
      </c>
      <c r="G303" s="256"/>
      <c r="H303" s="259">
        <v>39.299999999999997</v>
      </c>
      <c r="I303" s="260"/>
      <c r="J303" s="256"/>
      <c r="K303" s="256"/>
      <c r="L303" s="261"/>
      <c r="M303" s="267"/>
      <c r="N303" s="268"/>
      <c r="O303" s="268"/>
      <c r="P303" s="268"/>
      <c r="Q303" s="268"/>
      <c r="R303" s="268"/>
      <c r="S303" s="268"/>
      <c r="T303" s="26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5" t="s">
        <v>191</v>
      </c>
      <c r="AU303" s="265" t="s">
        <v>83</v>
      </c>
      <c r="AV303" s="14" t="s">
        <v>88</v>
      </c>
      <c r="AW303" s="14" t="s">
        <v>35</v>
      </c>
      <c r="AX303" s="14" t="s">
        <v>81</v>
      </c>
      <c r="AY303" s="265" t="s">
        <v>152</v>
      </c>
    </row>
    <row r="304" s="2" customFormat="1" ht="6.96" customHeight="1">
      <c r="A304" s="40"/>
      <c r="B304" s="61"/>
      <c r="C304" s="62"/>
      <c r="D304" s="62"/>
      <c r="E304" s="62"/>
      <c r="F304" s="62"/>
      <c r="G304" s="62"/>
      <c r="H304" s="62"/>
      <c r="I304" s="62"/>
      <c r="J304" s="62"/>
      <c r="K304" s="62"/>
      <c r="L304" s="46"/>
      <c r="M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</row>
  </sheetData>
  <sheetProtection sheet="1" autoFilter="0" formatColumns="0" formatRows="0" objects="1" scenarios="1" spinCount="100000" saltValue="c3rofotP19AI2ILwcnPbYZOQMxqv3qqDDR7hb9NCMckDd97FXKTzJMuYO/6Fvygroq7ZOPC0FfClD0u366X8oA==" hashValue="HwuDl95kYORaIy6l2VvChrATsCZiqSx2UiBzDnvdawyWWUXADMlVVwqVhPWXoebY9LYOq9JcX1U0xiq2C8Z0lQ==" algorithmName="SHA-512" password="CC35"/>
  <autoFilter ref="C96:K3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2" r:id="rId1" display="https://podminky.urs.cz/item/CS_URS_2025_02/611131321"/>
    <hyperlink ref="F107" r:id="rId2" display="https://podminky.urs.cz/item/CS_URS_2025_02/611325416"/>
    <hyperlink ref="F112" r:id="rId3" display="https://podminky.urs.cz/item/CS_URS_2025_02/612131321"/>
    <hyperlink ref="F119" r:id="rId4" display="https://podminky.urs.cz/item/CS_URS_2025_02/612325111"/>
    <hyperlink ref="F125" r:id="rId5" display="https://podminky.urs.cz/item/CS_URS_2025_02/612325416"/>
    <hyperlink ref="F128" r:id="rId6" display="https://podminky.urs.cz/item/CS_URS_2025_02/629991011"/>
    <hyperlink ref="F133" r:id="rId7" display="https://podminky.urs.cz/item/CS_URS_2025_02/631311121"/>
    <hyperlink ref="F138" r:id="rId8" display="https://podminky.urs.cz/item/CS_URS_2025_02/631312141"/>
    <hyperlink ref="F145" r:id="rId9" display="https://podminky.urs.cz/item/CS_URS_2025_02/949101112"/>
    <hyperlink ref="F150" r:id="rId10" display="https://podminky.urs.cz/item/CS_URS_2025_02/952901111"/>
    <hyperlink ref="F154" r:id="rId11" display="https://podminky.urs.cz/item/CS_URS_2025_02/998011002"/>
    <hyperlink ref="F159" r:id="rId12" display="https://podminky.urs.cz/item/CS_URS_2025_02/714121012"/>
    <hyperlink ref="F170" r:id="rId13" display="https://podminky.urs.cz/item/CS_URS_2025_02/998714102"/>
    <hyperlink ref="F174" r:id="rId14" display="https://podminky.urs.cz/item/CS_URS_2025_02/766660002"/>
    <hyperlink ref="F181" r:id="rId15" display="https://podminky.urs.cz/item/CS_URS_2025_02/998766102"/>
    <hyperlink ref="F185" r:id="rId16" display="https://podminky.urs.cz/item/CS_URS_2025_02/767649194"/>
    <hyperlink ref="F190" r:id="rId17" display="https://podminky.urs.cz/item/CS_URS_2025_02/998767101"/>
    <hyperlink ref="F194" r:id="rId18" display="https://podminky.urs.cz/item/CS_URS_2025_02/771161021"/>
    <hyperlink ref="F203" r:id="rId19" display="https://podminky.urs.cz/item/CS_URS_2025_02/776111311"/>
    <hyperlink ref="F208" r:id="rId20" display="https://podminky.urs.cz/item/CS_URS_2025_02/776141121"/>
    <hyperlink ref="F211" r:id="rId21" display="https://podminky.urs.cz/item/CS_URS_2025_02/776221111"/>
    <hyperlink ref="F218" r:id="rId22" display="https://podminky.urs.cz/item/CS_URS_2025_02/776411112"/>
    <hyperlink ref="F227" r:id="rId23" display="https://podminky.urs.cz/item/CS_URS_2025_02/998776102"/>
    <hyperlink ref="F231" r:id="rId24" display="https://podminky.urs.cz/item/CS_URS_2025_02/781111011"/>
    <hyperlink ref="F236" r:id="rId25" display="https://podminky.urs.cz/item/CS_URS_2025_02/781121011"/>
    <hyperlink ref="F239" r:id="rId26" display="https://podminky.urs.cz/item/CS_URS_2025_02/781131112"/>
    <hyperlink ref="F242" r:id="rId27" display="https://podminky.urs.cz/item/CS_URS_2025_02/781131241"/>
    <hyperlink ref="F247" r:id="rId28" display="https://podminky.urs.cz/item/CS_URS_2025_02/781474117"/>
    <hyperlink ref="F254" r:id="rId29" display="https://podminky.urs.cz/item/CS_URS_2025_02/781477111"/>
    <hyperlink ref="F257" r:id="rId30" display="https://podminky.urs.cz/item/CS_URS_2025_02/781477114"/>
    <hyperlink ref="F260" r:id="rId31" display="https://podminky.urs.cz/item/CS_URS_2025_02/998781102"/>
    <hyperlink ref="F264" r:id="rId32" display="https://podminky.urs.cz/item/CS_URS_2025_02/783301311"/>
    <hyperlink ref="F269" r:id="rId33" display="https://podminky.urs.cz/item/CS_URS_2025_02/783324101"/>
    <hyperlink ref="F272" r:id="rId34" display="https://podminky.urs.cz/item/CS_URS_2025_02/783327101"/>
    <hyperlink ref="F275" r:id="rId35" display="https://podminky.urs.cz/item/CS_URS_2025_02/783601305"/>
    <hyperlink ref="F280" r:id="rId36" display="https://podminky.urs.cz/item/CS_URS_2025_02/783624101"/>
    <hyperlink ref="F283" r:id="rId37" display="https://podminky.urs.cz/item/CS_URS_2025_02/783627101"/>
    <hyperlink ref="F287" r:id="rId38" display="https://podminky.urs.cz/item/CS_URS_2025_02/784111001"/>
    <hyperlink ref="F292" r:id="rId39" display="https://podminky.urs.cz/item/CS_URS_2025_02/784181101"/>
    <hyperlink ref="F295" r:id="rId40" display="https://podminky.urs.cz/item/CS_URS_2025_02/784211101"/>
    <hyperlink ref="F300" r:id="rId41" display="https://podminky.urs.cz/item/CS_URS_2025_02/784660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1264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1014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ROUND((SUM(BE93:BE173)),  2)</f>
        <v>0</v>
      </c>
      <c r="G35" s="40"/>
      <c r="H35" s="40"/>
      <c r="I35" s="159">
        <v>0.20999999999999999</v>
      </c>
      <c r="J35" s="158">
        <f>ROUND(((SUM(BE93:BE173))*I35),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ROUND((SUM(BF93:BF173)),  2)</f>
        <v>0</v>
      </c>
      <c r="G36" s="40"/>
      <c r="H36" s="40"/>
      <c r="I36" s="159">
        <v>0.12</v>
      </c>
      <c r="J36" s="158">
        <f>ROUND(((SUM(BF93:BF173))*I36),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ROUND((SUM(BG93:BG173)),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ROUND((SUM(BH93:BH173)),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ROUND((SUM(BI93:BI173)),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1264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3 - ZTI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1015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1016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1017</v>
      </c>
      <c r="E66" s="179"/>
      <c r="F66" s="179"/>
      <c r="G66" s="179"/>
      <c r="H66" s="179"/>
      <c r="I66" s="179"/>
      <c r="J66" s="180">
        <f>J110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1018</v>
      </c>
      <c r="E67" s="184"/>
      <c r="F67" s="184"/>
      <c r="G67" s="184"/>
      <c r="H67" s="184"/>
      <c r="I67" s="184"/>
      <c r="J67" s="185">
        <f>J111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1019</v>
      </c>
      <c r="E68" s="184"/>
      <c r="F68" s="184"/>
      <c r="G68" s="184"/>
      <c r="H68" s="184"/>
      <c r="I68" s="184"/>
      <c r="J68" s="185">
        <f>J118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1020</v>
      </c>
      <c r="E69" s="179"/>
      <c r="F69" s="179"/>
      <c r="G69" s="179"/>
      <c r="H69" s="179"/>
      <c r="I69" s="179"/>
      <c r="J69" s="180">
        <f>J124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1021</v>
      </c>
      <c r="E70" s="184"/>
      <c r="F70" s="184"/>
      <c r="G70" s="184"/>
      <c r="H70" s="184"/>
      <c r="I70" s="184"/>
      <c r="J70" s="185">
        <f>J125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247</v>
      </c>
      <c r="E71" s="179"/>
      <c r="F71" s="179"/>
      <c r="G71" s="179"/>
      <c r="H71" s="179"/>
      <c r="I71" s="179"/>
      <c r="J71" s="180">
        <f>J151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IROP výzva 37 (ZŠ Písečná)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122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1264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124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3 - ZTI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ZŠ Písečná 5144, Chomutov</v>
      </c>
      <c r="G87" s="42"/>
      <c r="H87" s="42"/>
      <c r="I87" s="34" t="s">
        <v>23</v>
      </c>
      <c r="J87" s="74" t="str">
        <f>IF(J14="","",J14)</f>
        <v>29. 1. 2026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25</v>
      </c>
      <c r="D89" s="42"/>
      <c r="E89" s="42"/>
      <c r="F89" s="29" t="str">
        <f>E17</f>
        <v>Statutární město Chomutov</v>
      </c>
      <c r="G89" s="42"/>
      <c r="H89" s="42"/>
      <c r="I89" s="34" t="s">
        <v>32</v>
      </c>
      <c r="J89" s="38" t="str">
        <f>E23</f>
        <v>Digitronic CZ s.r.o. Hradec Králové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30</v>
      </c>
      <c r="D90" s="42"/>
      <c r="E90" s="42"/>
      <c r="F90" s="29" t="str">
        <f>IF(E20="","",E20)</f>
        <v>Vyplň údaj</v>
      </c>
      <c r="G90" s="42"/>
      <c r="H90" s="42"/>
      <c r="I90" s="34" t="s">
        <v>36</v>
      </c>
      <c r="J90" s="38" t="str">
        <f>E26</f>
        <v xml:space="preserve"> 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138</v>
      </c>
      <c r="D92" s="190" t="s">
        <v>59</v>
      </c>
      <c r="E92" s="190" t="s">
        <v>55</v>
      </c>
      <c r="F92" s="190" t="s">
        <v>56</v>
      </c>
      <c r="G92" s="190" t="s">
        <v>139</v>
      </c>
      <c r="H92" s="190" t="s">
        <v>140</v>
      </c>
      <c r="I92" s="190" t="s">
        <v>141</v>
      </c>
      <c r="J92" s="190" t="s">
        <v>128</v>
      </c>
      <c r="K92" s="191" t="s">
        <v>142</v>
      </c>
      <c r="L92" s="192"/>
      <c r="M92" s="94" t="s">
        <v>19</v>
      </c>
      <c r="N92" s="95" t="s">
        <v>44</v>
      </c>
      <c r="O92" s="95" t="s">
        <v>143</v>
      </c>
      <c r="P92" s="95" t="s">
        <v>144</v>
      </c>
      <c r="Q92" s="95" t="s">
        <v>145</v>
      </c>
      <c r="R92" s="95" t="s">
        <v>146</v>
      </c>
      <c r="S92" s="95" t="s">
        <v>147</v>
      </c>
      <c r="T92" s="96" t="s">
        <v>148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149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P94+P110+P124+P151</f>
        <v>0</v>
      </c>
      <c r="Q93" s="98"/>
      <c r="R93" s="195">
        <f>R94+R110+R124+R151</f>
        <v>0.010529999999999999</v>
      </c>
      <c r="S93" s="98"/>
      <c r="T93" s="196">
        <f>T94+T110+T124+T151</f>
        <v>0.02171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73</v>
      </c>
      <c r="AU93" s="19" t="s">
        <v>129</v>
      </c>
      <c r="BK93" s="197">
        <f>BK94+BK110+BK124+BK151</f>
        <v>0</v>
      </c>
    </row>
    <row r="94" s="12" customFormat="1" ht="25.92" customHeight="1">
      <c r="A94" s="12"/>
      <c r="B94" s="198"/>
      <c r="C94" s="199"/>
      <c r="D94" s="200" t="s">
        <v>73</v>
      </c>
      <c r="E94" s="201" t="s">
        <v>1022</v>
      </c>
      <c r="F94" s="201" t="s">
        <v>1023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0.0063750000000000005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83</v>
      </c>
      <c r="AT94" s="210" t="s">
        <v>73</v>
      </c>
      <c r="AU94" s="210" t="s">
        <v>74</v>
      </c>
      <c r="AY94" s="209" t="s">
        <v>152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73</v>
      </c>
      <c r="E95" s="212" t="s">
        <v>1024</v>
      </c>
      <c r="F95" s="212" t="s">
        <v>1025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SUM(P96:P109)</f>
        <v>0</v>
      </c>
      <c r="Q95" s="206"/>
      <c r="R95" s="207">
        <f>SUM(R96:R109)</f>
        <v>0.0063750000000000005</v>
      </c>
      <c r="S95" s="206"/>
      <c r="T95" s="208">
        <f>SUM(T96:T109)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73</v>
      </c>
      <c r="AU95" s="210" t="s">
        <v>81</v>
      </c>
      <c r="AY95" s="209" t="s">
        <v>152</v>
      </c>
      <c r="BK95" s="211">
        <f>SUM(BK96:BK109)</f>
        <v>0</v>
      </c>
    </row>
    <row r="96" s="2" customFormat="1" ht="16.5" customHeight="1">
      <c r="A96" s="40"/>
      <c r="B96" s="41"/>
      <c r="C96" s="214" t="s">
        <v>81</v>
      </c>
      <c r="D96" s="214" t="s">
        <v>155</v>
      </c>
      <c r="E96" s="215" t="s">
        <v>1026</v>
      </c>
      <c r="F96" s="216" t="s">
        <v>1027</v>
      </c>
      <c r="G96" s="217" t="s">
        <v>266</v>
      </c>
      <c r="H96" s="218">
        <v>0.5</v>
      </c>
      <c r="I96" s="219"/>
      <c r="J96" s="220">
        <f>ROUND(I96*H96,2)</f>
        <v>0</v>
      </c>
      <c r="K96" s="216" t="s">
        <v>168</v>
      </c>
      <c r="L96" s="46"/>
      <c r="M96" s="221" t="s">
        <v>19</v>
      </c>
      <c r="N96" s="222" t="s">
        <v>45</v>
      </c>
      <c r="O96" s="86"/>
      <c r="P96" s="223">
        <f>O96*H96</f>
        <v>0</v>
      </c>
      <c r="Q96" s="223">
        <v>0.00050000000000000001</v>
      </c>
      <c r="R96" s="223">
        <f>Q96*H96</f>
        <v>0.00025000000000000001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88</v>
      </c>
      <c r="AT96" s="225" t="s">
        <v>155</v>
      </c>
      <c r="AU96" s="225" t="s">
        <v>83</v>
      </c>
      <c r="AY96" s="19" t="s">
        <v>152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88</v>
      </c>
      <c r="BM96" s="225" t="s">
        <v>83</v>
      </c>
    </row>
    <row r="97" s="2" customFormat="1">
      <c r="A97" s="40"/>
      <c r="B97" s="41"/>
      <c r="C97" s="42"/>
      <c r="D97" s="227" t="s">
        <v>160</v>
      </c>
      <c r="E97" s="42"/>
      <c r="F97" s="228" t="s">
        <v>1028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160</v>
      </c>
      <c r="AU97" s="19" t="s">
        <v>83</v>
      </c>
    </row>
    <row r="98" s="2" customFormat="1">
      <c r="A98" s="40"/>
      <c r="B98" s="41"/>
      <c r="C98" s="42"/>
      <c r="D98" s="232" t="s">
        <v>161</v>
      </c>
      <c r="E98" s="42"/>
      <c r="F98" s="233" t="s">
        <v>1029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161</v>
      </c>
      <c r="AU98" s="19" t="s">
        <v>83</v>
      </c>
    </row>
    <row r="99" s="2" customFormat="1" ht="16.5" customHeight="1">
      <c r="A99" s="40"/>
      <c r="B99" s="41"/>
      <c r="C99" s="214" t="s">
        <v>83</v>
      </c>
      <c r="D99" s="214" t="s">
        <v>155</v>
      </c>
      <c r="E99" s="215" t="s">
        <v>1030</v>
      </c>
      <c r="F99" s="216" t="s">
        <v>1031</v>
      </c>
      <c r="G99" s="217" t="s">
        <v>158</v>
      </c>
      <c r="H99" s="218">
        <v>1</v>
      </c>
      <c r="I99" s="219"/>
      <c r="J99" s="220">
        <f>ROUND(I99*H99,2)</f>
        <v>0</v>
      </c>
      <c r="K99" s="216" t="s">
        <v>168</v>
      </c>
      <c r="L99" s="46"/>
      <c r="M99" s="221" t="s">
        <v>19</v>
      </c>
      <c r="N99" s="222" t="s">
        <v>45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88</v>
      </c>
      <c r="AT99" s="225" t="s">
        <v>155</v>
      </c>
      <c r="AU99" s="225" t="s">
        <v>83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81</v>
      </c>
      <c r="BK99" s="226">
        <f>ROUND(I99*H99,2)</f>
        <v>0</v>
      </c>
      <c r="BL99" s="19" t="s">
        <v>88</v>
      </c>
      <c r="BM99" s="225" t="s">
        <v>88</v>
      </c>
    </row>
    <row r="100" s="2" customFormat="1">
      <c r="A100" s="40"/>
      <c r="B100" s="41"/>
      <c r="C100" s="42"/>
      <c r="D100" s="227" t="s">
        <v>160</v>
      </c>
      <c r="E100" s="42"/>
      <c r="F100" s="228" t="s">
        <v>1032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160</v>
      </c>
      <c r="AU100" s="19" t="s">
        <v>83</v>
      </c>
    </row>
    <row r="101" s="2" customFormat="1">
      <c r="A101" s="40"/>
      <c r="B101" s="41"/>
      <c r="C101" s="42"/>
      <c r="D101" s="232" t="s">
        <v>161</v>
      </c>
      <c r="E101" s="42"/>
      <c r="F101" s="233" t="s">
        <v>1033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161</v>
      </c>
      <c r="AU101" s="19" t="s">
        <v>83</v>
      </c>
    </row>
    <row r="102" s="2" customFormat="1" ht="24.15" customHeight="1">
      <c r="A102" s="40"/>
      <c r="B102" s="41"/>
      <c r="C102" s="214" t="s">
        <v>106</v>
      </c>
      <c r="D102" s="214" t="s">
        <v>155</v>
      </c>
      <c r="E102" s="215" t="s">
        <v>1316</v>
      </c>
      <c r="F102" s="216" t="s">
        <v>1317</v>
      </c>
      <c r="G102" s="217" t="s">
        <v>266</v>
      </c>
      <c r="H102" s="218">
        <v>15</v>
      </c>
      <c r="I102" s="219"/>
      <c r="J102" s="220">
        <f>ROUND(I102*H102,2)</f>
        <v>0</v>
      </c>
      <c r="K102" s="216" t="s">
        <v>168</v>
      </c>
      <c r="L102" s="46"/>
      <c r="M102" s="221" t="s">
        <v>19</v>
      </c>
      <c r="N102" s="222" t="s">
        <v>45</v>
      </c>
      <c r="O102" s="86"/>
      <c r="P102" s="223">
        <f>O102*H102</f>
        <v>0</v>
      </c>
      <c r="Q102" s="223">
        <v>0.00034000000000000002</v>
      </c>
      <c r="R102" s="223">
        <f>Q102*H102</f>
        <v>0.0051000000000000004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88</v>
      </c>
      <c r="AT102" s="225" t="s">
        <v>155</v>
      </c>
      <c r="AU102" s="225" t="s">
        <v>83</v>
      </c>
      <c r="AY102" s="19" t="s">
        <v>152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88</v>
      </c>
      <c r="BM102" s="225" t="s">
        <v>91</v>
      </c>
    </row>
    <row r="103" s="2" customFormat="1">
      <c r="A103" s="40"/>
      <c r="B103" s="41"/>
      <c r="C103" s="42"/>
      <c r="D103" s="227" t="s">
        <v>160</v>
      </c>
      <c r="E103" s="42"/>
      <c r="F103" s="228" t="s">
        <v>1318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83</v>
      </c>
    </row>
    <row r="104" s="2" customFormat="1">
      <c r="A104" s="40"/>
      <c r="B104" s="41"/>
      <c r="C104" s="42"/>
      <c r="D104" s="232" t="s">
        <v>161</v>
      </c>
      <c r="E104" s="42"/>
      <c r="F104" s="233" t="s">
        <v>1319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83</v>
      </c>
    </row>
    <row r="105" s="2" customFormat="1" ht="16.5" customHeight="1">
      <c r="A105" s="40"/>
      <c r="B105" s="41"/>
      <c r="C105" s="214" t="s">
        <v>88</v>
      </c>
      <c r="D105" s="214" t="s">
        <v>155</v>
      </c>
      <c r="E105" s="215" t="s">
        <v>1320</v>
      </c>
      <c r="F105" s="216" t="s">
        <v>1321</v>
      </c>
      <c r="G105" s="217" t="s">
        <v>158</v>
      </c>
      <c r="H105" s="218">
        <v>2.5</v>
      </c>
      <c r="I105" s="219"/>
      <c r="J105" s="220">
        <f>ROUND(I105*H105,2)</f>
        <v>0</v>
      </c>
      <c r="K105" s="216" t="s">
        <v>159</v>
      </c>
      <c r="L105" s="46"/>
      <c r="M105" s="221" t="s">
        <v>19</v>
      </c>
      <c r="N105" s="222" t="s">
        <v>45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88</v>
      </c>
      <c r="AT105" s="225" t="s">
        <v>155</v>
      </c>
      <c r="AU105" s="225" t="s">
        <v>83</v>
      </c>
      <c r="AY105" s="19" t="s">
        <v>152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88</v>
      </c>
      <c r="BM105" s="225" t="s">
        <v>183</v>
      </c>
    </row>
    <row r="106" s="2" customFormat="1">
      <c r="A106" s="40"/>
      <c r="B106" s="41"/>
      <c r="C106" s="42"/>
      <c r="D106" s="227" t="s">
        <v>160</v>
      </c>
      <c r="E106" s="42"/>
      <c r="F106" s="228" t="s">
        <v>1322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83</v>
      </c>
    </row>
    <row r="107" s="2" customFormat="1">
      <c r="A107" s="40"/>
      <c r="B107" s="41"/>
      <c r="C107" s="42"/>
      <c r="D107" s="232" t="s">
        <v>161</v>
      </c>
      <c r="E107" s="42"/>
      <c r="F107" s="233" t="s">
        <v>1323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83</v>
      </c>
    </row>
    <row r="108" s="2" customFormat="1" ht="16.5" customHeight="1">
      <c r="A108" s="40"/>
      <c r="B108" s="41"/>
      <c r="C108" s="234" t="s">
        <v>109</v>
      </c>
      <c r="D108" s="234" t="s">
        <v>186</v>
      </c>
      <c r="E108" s="235" t="s">
        <v>1324</v>
      </c>
      <c r="F108" s="236" t="s">
        <v>1325</v>
      </c>
      <c r="G108" s="237" t="s">
        <v>266</v>
      </c>
      <c r="H108" s="238">
        <v>2.5</v>
      </c>
      <c r="I108" s="239"/>
      <c r="J108" s="240">
        <f>ROUND(I108*H108,2)</f>
        <v>0</v>
      </c>
      <c r="K108" s="236" t="s">
        <v>168</v>
      </c>
      <c r="L108" s="241"/>
      <c r="M108" s="242" t="s">
        <v>19</v>
      </c>
      <c r="N108" s="243" t="s">
        <v>45</v>
      </c>
      <c r="O108" s="86"/>
      <c r="P108" s="223">
        <f>O108*H108</f>
        <v>0</v>
      </c>
      <c r="Q108" s="223">
        <v>0.00040999999999999999</v>
      </c>
      <c r="R108" s="223">
        <f>Q108*H108</f>
        <v>0.0010249999999999999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183</v>
      </c>
      <c r="AT108" s="225" t="s">
        <v>186</v>
      </c>
      <c r="AU108" s="225" t="s">
        <v>83</v>
      </c>
      <c r="AY108" s="19" t="s">
        <v>152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88</v>
      </c>
      <c r="BM108" s="225" t="s">
        <v>190</v>
      </c>
    </row>
    <row r="109" s="2" customFormat="1">
      <c r="A109" s="40"/>
      <c r="B109" s="41"/>
      <c r="C109" s="42"/>
      <c r="D109" s="227" t="s">
        <v>160</v>
      </c>
      <c r="E109" s="42"/>
      <c r="F109" s="228" t="s">
        <v>1325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160</v>
      </c>
      <c r="AU109" s="19" t="s">
        <v>83</v>
      </c>
    </row>
    <row r="110" s="12" customFormat="1" ht="25.92" customHeight="1">
      <c r="A110" s="12"/>
      <c r="B110" s="198"/>
      <c r="C110" s="199"/>
      <c r="D110" s="200" t="s">
        <v>73</v>
      </c>
      <c r="E110" s="201" t="s">
        <v>1034</v>
      </c>
      <c r="F110" s="201" t="s">
        <v>1035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P111+P118</f>
        <v>0</v>
      </c>
      <c r="Q110" s="206"/>
      <c r="R110" s="207">
        <f>R111+R118</f>
        <v>0.0016350000000000002</v>
      </c>
      <c r="S110" s="206"/>
      <c r="T110" s="208">
        <f>T111+T118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83</v>
      </c>
      <c r="AT110" s="210" t="s">
        <v>73</v>
      </c>
      <c r="AU110" s="210" t="s">
        <v>74</v>
      </c>
      <c r="AY110" s="209" t="s">
        <v>152</v>
      </c>
      <c r="BK110" s="211">
        <f>BK111+BK118</f>
        <v>0</v>
      </c>
    </row>
    <row r="111" s="12" customFormat="1" ht="22.8" customHeight="1">
      <c r="A111" s="12"/>
      <c r="B111" s="198"/>
      <c r="C111" s="199"/>
      <c r="D111" s="200" t="s">
        <v>73</v>
      </c>
      <c r="E111" s="212" t="s">
        <v>1036</v>
      </c>
      <c r="F111" s="212" t="s">
        <v>1025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SUM(P112:P117)</f>
        <v>0</v>
      </c>
      <c r="Q111" s="206"/>
      <c r="R111" s="207">
        <f>SUM(R112:R117)</f>
        <v>0.00083500000000000002</v>
      </c>
      <c r="S111" s="206"/>
      <c r="T111" s="208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81</v>
      </c>
      <c r="AT111" s="210" t="s">
        <v>73</v>
      </c>
      <c r="AU111" s="210" t="s">
        <v>81</v>
      </c>
      <c r="AY111" s="209" t="s">
        <v>152</v>
      </c>
      <c r="BK111" s="211">
        <f>SUM(BK112:BK117)</f>
        <v>0</v>
      </c>
    </row>
    <row r="112" s="2" customFormat="1" ht="24.15" customHeight="1">
      <c r="A112" s="40"/>
      <c r="B112" s="41"/>
      <c r="C112" s="214" t="s">
        <v>91</v>
      </c>
      <c r="D112" s="214" t="s">
        <v>155</v>
      </c>
      <c r="E112" s="215" t="s">
        <v>1037</v>
      </c>
      <c r="F112" s="216" t="s">
        <v>1038</v>
      </c>
      <c r="G112" s="217" t="s">
        <v>266</v>
      </c>
      <c r="H112" s="218">
        <v>0.5</v>
      </c>
      <c r="I112" s="219"/>
      <c r="J112" s="220">
        <f>ROUND(I112*H112,2)</f>
        <v>0</v>
      </c>
      <c r="K112" s="216" t="s">
        <v>168</v>
      </c>
      <c r="L112" s="46"/>
      <c r="M112" s="221" t="s">
        <v>19</v>
      </c>
      <c r="N112" s="222" t="s">
        <v>45</v>
      </c>
      <c r="O112" s="86"/>
      <c r="P112" s="223">
        <f>O112*H112</f>
        <v>0</v>
      </c>
      <c r="Q112" s="223">
        <v>0.00080999999999999996</v>
      </c>
      <c r="R112" s="223">
        <f>Q112*H112</f>
        <v>0.00040499999999999998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88</v>
      </c>
      <c r="AT112" s="225" t="s">
        <v>155</v>
      </c>
      <c r="AU112" s="225" t="s">
        <v>83</v>
      </c>
      <c r="AY112" s="19" t="s">
        <v>152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81</v>
      </c>
      <c r="BK112" s="226">
        <f>ROUND(I112*H112,2)</f>
        <v>0</v>
      </c>
      <c r="BL112" s="19" t="s">
        <v>88</v>
      </c>
      <c r="BM112" s="225" t="s">
        <v>8</v>
      </c>
    </row>
    <row r="113" s="2" customFormat="1">
      <c r="A113" s="40"/>
      <c r="B113" s="41"/>
      <c r="C113" s="42"/>
      <c r="D113" s="227" t="s">
        <v>160</v>
      </c>
      <c r="E113" s="42"/>
      <c r="F113" s="228" t="s">
        <v>1039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160</v>
      </c>
      <c r="AU113" s="19" t="s">
        <v>83</v>
      </c>
    </row>
    <row r="114" s="2" customFormat="1">
      <c r="A114" s="40"/>
      <c r="B114" s="41"/>
      <c r="C114" s="42"/>
      <c r="D114" s="232" t="s">
        <v>161</v>
      </c>
      <c r="E114" s="42"/>
      <c r="F114" s="233" t="s">
        <v>1040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161</v>
      </c>
      <c r="AU114" s="19" t="s">
        <v>83</v>
      </c>
    </row>
    <row r="115" s="2" customFormat="1" ht="24.15" customHeight="1">
      <c r="A115" s="40"/>
      <c r="B115" s="41"/>
      <c r="C115" s="214" t="s">
        <v>198</v>
      </c>
      <c r="D115" s="214" t="s">
        <v>155</v>
      </c>
      <c r="E115" s="215" t="s">
        <v>1041</v>
      </c>
      <c r="F115" s="216" t="s">
        <v>1042</v>
      </c>
      <c r="G115" s="217" t="s">
        <v>266</v>
      </c>
      <c r="H115" s="218">
        <v>0.5</v>
      </c>
      <c r="I115" s="219"/>
      <c r="J115" s="220">
        <f>ROUND(I115*H115,2)</f>
        <v>0</v>
      </c>
      <c r="K115" s="216" t="s">
        <v>168</v>
      </c>
      <c r="L115" s="46"/>
      <c r="M115" s="221" t="s">
        <v>19</v>
      </c>
      <c r="N115" s="222" t="s">
        <v>45</v>
      </c>
      <c r="O115" s="86"/>
      <c r="P115" s="223">
        <f>O115*H115</f>
        <v>0</v>
      </c>
      <c r="Q115" s="223">
        <v>0.00085999999999999998</v>
      </c>
      <c r="R115" s="223">
        <f>Q115*H115</f>
        <v>0.00042999999999999999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88</v>
      </c>
      <c r="AT115" s="225" t="s">
        <v>155</v>
      </c>
      <c r="AU115" s="225" t="s">
        <v>83</v>
      </c>
      <c r="AY115" s="19" t="s">
        <v>152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88</v>
      </c>
      <c r="BM115" s="225" t="s">
        <v>201</v>
      </c>
    </row>
    <row r="116" s="2" customFormat="1">
      <c r="A116" s="40"/>
      <c r="B116" s="41"/>
      <c r="C116" s="42"/>
      <c r="D116" s="227" t="s">
        <v>160</v>
      </c>
      <c r="E116" s="42"/>
      <c r="F116" s="228" t="s">
        <v>1043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160</v>
      </c>
      <c r="AU116" s="19" t="s">
        <v>83</v>
      </c>
    </row>
    <row r="117" s="2" customFormat="1">
      <c r="A117" s="40"/>
      <c r="B117" s="41"/>
      <c r="C117" s="42"/>
      <c r="D117" s="232" t="s">
        <v>161</v>
      </c>
      <c r="E117" s="42"/>
      <c r="F117" s="233" t="s">
        <v>1044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83</v>
      </c>
    </row>
    <row r="118" s="12" customFormat="1" ht="22.8" customHeight="1">
      <c r="A118" s="12"/>
      <c r="B118" s="198"/>
      <c r="C118" s="199"/>
      <c r="D118" s="200" t="s">
        <v>73</v>
      </c>
      <c r="E118" s="212" t="s">
        <v>1045</v>
      </c>
      <c r="F118" s="212" t="s">
        <v>1046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SUM(P119:P123)</f>
        <v>0</v>
      </c>
      <c r="Q118" s="206"/>
      <c r="R118" s="207">
        <f>SUM(R119:R123)</f>
        <v>0.00080000000000000004</v>
      </c>
      <c r="S118" s="206"/>
      <c r="T118" s="208">
        <f>SUM(T119:T123)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81</v>
      </c>
      <c r="AT118" s="210" t="s">
        <v>73</v>
      </c>
      <c r="AU118" s="210" t="s">
        <v>81</v>
      </c>
      <c r="AY118" s="209" t="s">
        <v>152</v>
      </c>
      <c r="BK118" s="211">
        <f>SUM(BK119:BK123)</f>
        <v>0</v>
      </c>
    </row>
    <row r="119" s="2" customFormat="1" ht="21.75" customHeight="1">
      <c r="A119" s="40"/>
      <c r="B119" s="41"/>
      <c r="C119" s="214" t="s">
        <v>183</v>
      </c>
      <c r="D119" s="214" t="s">
        <v>155</v>
      </c>
      <c r="E119" s="215" t="s">
        <v>1047</v>
      </c>
      <c r="F119" s="216" t="s">
        <v>1048</v>
      </c>
      <c r="G119" s="217" t="s">
        <v>1049</v>
      </c>
      <c r="H119" s="218">
        <v>2</v>
      </c>
      <c r="I119" s="219"/>
      <c r="J119" s="220">
        <f>ROUND(I119*H119,2)</f>
        <v>0</v>
      </c>
      <c r="K119" s="216" t="s">
        <v>168</v>
      </c>
      <c r="L119" s="46"/>
      <c r="M119" s="221" t="s">
        <v>19</v>
      </c>
      <c r="N119" s="222" t="s">
        <v>45</v>
      </c>
      <c r="O119" s="86"/>
      <c r="P119" s="223">
        <f>O119*H119</f>
        <v>0</v>
      </c>
      <c r="Q119" s="223">
        <v>9.0000000000000006E-05</v>
      </c>
      <c r="R119" s="223">
        <f>Q119*H119</f>
        <v>0.00018000000000000001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88</v>
      </c>
      <c r="AT119" s="225" t="s">
        <v>155</v>
      </c>
      <c r="AU119" s="225" t="s">
        <v>83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88</v>
      </c>
      <c r="BM119" s="225" t="s">
        <v>178</v>
      </c>
    </row>
    <row r="120" s="2" customFormat="1">
      <c r="A120" s="40"/>
      <c r="B120" s="41"/>
      <c r="C120" s="42"/>
      <c r="D120" s="227" t="s">
        <v>160</v>
      </c>
      <c r="E120" s="42"/>
      <c r="F120" s="228" t="s">
        <v>1050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160</v>
      </c>
      <c r="AU120" s="19" t="s">
        <v>83</v>
      </c>
    </row>
    <row r="121" s="2" customFormat="1">
      <c r="A121" s="40"/>
      <c r="B121" s="41"/>
      <c r="C121" s="42"/>
      <c r="D121" s="232" t="s">
        <v>161</v>
      </c>
      <c r="E121" s="42"/>
      <c r="F121" s="233" t="s">
        <v>1051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161</v>
      </c>
      <c r="AU121" s="19" t="s">
        <v>83</v>
      </c>
    </row>
    <row r="122" s="2" customFormat="1" ht="24.15" customHeight="1">
      <c r="A122" s="40"/>
      <c r="B122" s="41"/>
      <c r="C122" s="234" t="s">
        <v>153</v>
      </c>
      <c r="D122" s="234" t="s">
        <v>186</v>
      </c>
      <c r="E122" s="235" t="s">
        <v>1052</v>
      </c>
      <c r="F122" s="236" t="s">
        <v>1053</v>
      </c>
      <c r="G122" s="237" t="s">
        <v>158</v>
      </c>
      <c r="H122" s="238">
        <v>2</v>
      </c>
      <c r="I122" s="239"/>
      <c r="J122" s="240">
        <f>ROUND(I122*H122,2)</f>
        <v>0</v>
      </c>
      <c r="K122" s="236" t="s">
        <v>168</v>
      </c>
      <c r="L122" s="241"/>
      <c r="M122" s="242" t="s">
        <v>19</v>
      </c>
      <c r="N122" s="243" t="s">
        <v>45</v>
      </c>
      <c r="O122" s="86"/>
      <c r="P122" s="223">
        <f>O122*H122</f>
        <v>0</v>
      </c>
      <c r="Q122" s="223">
        <v>0.00031</v>
      </c>
      <c r="R122" s="223">
        <f>Q122*H122</f>
        <v>0.00062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183</v>
      </c>
      <c r="AT122" s="225" t="s">
        <v>186</v>
      </c>
      <c r="AU122" s="225" t="s">
        <v>83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88</v>
      </c>
      <c r="BM122" s="225" t="s">
        <v>211</v>
      </c>
    </row>
    <row r="123" s="2" customFormat="1">
      <c r="A123" s="40"/>
      <c r="B123" s="41"/>
      <c r="C123" s="42"/>
      <c r="D123" s="227" t="s">
        <v>160</v>
      </c>
      <c r="E123" s="42"/>
      <c r="F123" s="228" t="s">
        <v>1053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160</v>
      </c>
      <c r="AU123" s="19" t="s">
        <v>83</v>
      </c>
    </row>
    <row r="124" s="12" customFormat="1" ht="25.92" customHeight="1">
      <c r="A124" s="12"/>
      <c r="B124" s="198"/>
      <c r="C124" s="199"/>
      <c r="D124" s="200" t="s">
        <v>73</v>
      </c>
      <c r="E124" s="201" t="s">
        <v>1054</v>
      </c>
      <c r="F124" s="201" t="s">
        <v>1055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P125</f>
        <v>0</v>
      </c>
      <c r="Q124" s="206"/>
      <c r="R124" s="207">
        <f>R125</f>
        <v>0.0025100000000000001</v>
      </c>
      <c r="S124" s="206"/>
      <c r="T124" s="208">
        <f>T125</f>
        <v>0.02171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83</v>
      </c>
      <c r="AT124" s="210" t="s">
        <v>73</v>
      </c>
      <c r="AU124" s="210" t="s">
        <v>74</v>
      </c>
      <c r="AY124" s="209" t="s">
        <v>152</v>
      </c>
      <c r="BK124" s="211">
        <f>BK125</f>
        <v>0</v>
      </c>
    </row>
    <row r="125" s="12" customFormat="1" ht="22.8" customHeight="1">
      <c r="A125" s="12"/>
      <c r="B125" s="198"/>
      <c r="C125" s="199"/>
      <c r="D125" s="200" t="s">
        <v>73</v>
      </c>
      <c r="E125" s="212" t="s">
        <v>1056</v>
      </c>
      <c r="F125" s="212" t="s">
        <v>1057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SUM(P126:P150)</f>
        <v>0</v>
      </c>
      <c r="Q125" s="206"/>
      <c r="R125" s="207">
        <f>SUM(R126:R150)</f>
        <v>0.0025100000000000001</v>
      </c>
      <c r="S125" s="206"/>
      <c r="T125" s="208">
        <f>SUM(T126:T150)</f>
        <v>0.02171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81</v>
      </c>
      <c r="AT125" s="210" t="s">
        <v>73</v>
      </c>
      <c r="AU125" s="210" t="s">
        <v>81</v>
      </c>
      <c r="AY125" s="209" t="s">
        <v>152</v>
      </c>
      <c r="BK125" s="211">
        <f>SUM(BK126:BK150)</f>
        <v>0</v>
      </c>
    </row>
    <row r="126" s="2" customFormat="1" ht="21.75" customHeight="1">
      <c r="A126" s="40"/>
      <c r="B126" s="41"/>
      <c r="C126" s="214" t="s">
        <v>190</v>
      </c>
      <c r="D126" s="214" t="s">
        <v>155</v>
      </c>
      <c r="E126" s="215" t="s">
        <v>1058</v>
      </c>
      <c r="F126" s="216" t="s">
        <v>1059</v>
      </c>
      <c r="G126" s="217" t="s">
        <v>1049</v>
      </c>
      <c r="H126" s="218">
        <v>1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45</v>
      </c>
      <c r="O126" s="86"/>
      <c r="P126" s="223">
        <f>O126*H126</f>
        <v>0</v>
      </c>
      <c r="Q126" s="223">
        <v>0.0022300000000000002</v>
      </c>
      <c r="R126" s="223">
        <f>Q126*H126</f>
        <v>0.0022300000000000002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88</v>
      </c>
      <c r="AT126" s="225" t="s">
        <v>155</v>
      </c>
      <c r="AU126" s="225" t="s">
        <v>83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88</v>
      </c>
      <c r="BM126" s="225" t="s">
        <v>216</v>
      </c>
    </row>
    <row r="127" s="2" customFormat="1">
      <c r="A127" s="40"/>
      <c r="B127" s="41"/>
      <c r="C127" s="42"/>
      <c r="D127" s="227" t="s">
        <v>160</v>
      </c>
      <c r="E127" s="42"/>
      <c r="F127" s="228" t="s">
        <v>1060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83</v>
      </c>
    </row>
    <row r="128" s="2" customFormat="1">
      <c r="A128" s="40"/>
      <c r="B128" s="41"/>
      <c r="C128" s="42"/>
      <c r="D128" s="232" t="s">
        <v>161</v>
      </c>
      <c r="E128" s="42"/>
      <c r="F128" s="233" t="s">
        <v>1061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161</v>
      </c>
      <c r="AU128" s="19" t="s">
        <v>83</v>
      </c>
    </row>
    <row r="129" s="2" customFormat="1" ht="16.5" customHeight="1">
      <c r="A129" s="40"/>
      <c r="B129" s="41"/>
      <c r="C129" s="234" t="s">
        <v>219</v>
      </c>
      <c r="D129" s="234" t="s">
        <v>186</v>
      </c>
      <c r="E129" s="235" t="s">
        <v>1062</v>
      </c>
      <c r="F129" s="236" t="s">
        <v>1063</v>
      </c>
      <c r="G129" s="237" t="s">
        <v>158</v>
      </c>
      <c r="H129" s="238">
        <v>1</v>
      </c>
      <c r="I129" s="239"/>
      <c r="J129" s="240">
        <f>ROUND(I129*H129,2)</f>
        <v>0</v>
      </c>
      <c r="K129" s="236" t="s">
        <v>256</v>
      </c>
      <c r="L129" s="241"/>
      <c r="M129" s="242" t="s">
        <v>19</v>
      </c>
      <c r="N129" s="243" t="s">
        <v>45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183</v>
      </c>
      <c r="AT129" s="225" t="s">
        <v>186</v>
      </c>
      <c r="AU129" s="225" t="s">
        <v>83</v>
      </c>
      <c r="AY129" s="19" t="s">
        <v>152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81</v>
      </c>
      <c r="BK129" s="226">
        <f>ROUND(I129*H129,2)</f>
        <v>0</v>
      </c>
      <c r="BL129" s="19" t="s">
        <v>88</v>
      </c>
      <c r="BM129" s="225" t="s">
        <v>222</v>
      </c>
    </row>
    <row r="130" s="2" customFormat="1">
      <c r="A130" s="40"/>
      <c r="B130" s="41"/>
      <c r="C130" s="42"/>
      <c r="D130" s="227" t="s">
        <v>160</v>
      </c>
      <c r="E130" s="42"/>
      <c r="F130" s="228" t="s">
        <v>1064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160</v>
      </c>
      <c r="AU130" s="19" t="s">
        <v>83</v>
      </c>
    </row>
    <row r="131" s="2" customFormat="1" ht="24.15" customHeight="1">
      <c r="A131" s="40"/>
      <c r="B131" s="41"/>
      <c r="C131" s="214" t="s">
        <v>8</v>
      </c>
      <c r="D131" s="214" t="s">
        <v>155</v>
      </c>
      <c r="E131" s="215" t="s">
        <v>1065</v>
      </c>
      <c r="F131" s="216" t="s">
        <v>1066</v>
      </c>
      <c r="G131" s="217" t="s">
        <v>158</v>
      </c>
      <c r="H131" s="218">
        <v>1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45</v>
      </c>
      <c r="O131" s="86"/>
      <c r="P131" s="223">
        <f>O131*H131</f>
        <v>0</v>
      </c>
      <c r="Q131" s="223">
        <v>4.0000000000000003E-05</v>
      </c>
      <c r="R131" s="223">
        <f>Q131*H131</f>
        <v>4.0000000000000003E-05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88</v>
      </c>
      <c r="AT131" s="225" t="s">
        <v>155</v>
      </c>
      <c r="AU131" s="225" t="s">
        <v>83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88</v>
      </c>
      <c r="BM131" s="225" t="s">
        <v>226</v>
      </c>
    </row>
    <row r="132" s="2" customFormat="1">
      <c r="A132" s="40"/>
      <c r="B132" s="41"/>
      <c r="C132" s="42"/>
      <c r="D132" s="227" t="s">
        <v>160</v>
      </c>
      <c r="E132" s="42"/>
      <c r="F132" s="228" t="s">
        <v>1067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83</v>
      </c>
    </row>
    <row r="133" s="2" customFormat="1">
      <c r="A133" s="40"/>
      <c r="B133" s="41"/>
      <c r="C133" s="42"/>
      <c r="D133" s="232" t="s">
        <v>161</v>
      </c>
      <c r="E133" s="42"/>
      <c r="F133" s="233" t="s">
        <v>1068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83</v>
      </c>
    </row>
    <row r="134" s="2" customFormat="1" ht="16.5" customHeight="1">
      <c r="A134" s="40"/>
      <c r="B134" s="41"/>
      <c r="C134" s="234" t="s">
        <v>231</v>
      </c>
      <c r="D134" s="234" t="s">
        <v>186</v>
      </c>
      <c r="E134" s="235" t="s">
        <v>1069</v>
      </c>
      <c r="F134" s="236" t="s">
        <v>1070</v>
      </c>
      <c r="G134" s="237" t="s">
        <v>158</v>
      </c>
      <c r="H134" s="238">
        <v>1</v>
      </c>
      <c r="I134" s="239"/>
      <c r="J134" s="240">
        <f>ROUND(I134*H134,2)</f>
        <v>0</v>
      </c>
      <c r="K134" s="236" t="s">
        <v>159</v>
      </c>
      <c r="L134" s="241"/>
      <c r="M134" s="242" t="s">
        <v>19</v>
      </c>
      <c r="N134" s="243" t="s">
        <v>45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183</v>
      </c>
      <c r="AT134" s="225" t="s">
        <v>186</v>
      </c>
      <c r="AU134" s="225" t="s">
        <v>83</v>
      </c>
      <c r="AY134" s="19" t="s">
        <v>152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88</v>
      </c>
      <c r="BM134" s="225" t="s">
        <v>235</v>
      </c>
    </row>
    <row r="135" s="2" customFormat="1">
      <c r="A135" s="40"/>
      <c r="B135" s="41"/>
      <c r="C135" s="42"/>
      <c r="D135" s="227" t="s">
        <v>160</v>
      </c>
      <c r="E135" s="42"/>
      <c r="F135" s="228" t="s">
        <v>1071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160</v>
      </c>
      <c r="AU135" s="19" t="s">
        <v>83</v>
      </c>
    </row>
    <row r="136" s="2" customFormat="1" ht="16.5" customHeight="1">
      <c r="A136" s="40"/>
      <c r="B136" s="41"/>
      <c r="C136" s="214" t="s">
        <v>201</v>
      </c>
      <c r="D136" s="214" t="s">
        <v>155</v>
      </c>
      <c r="E136" s="215" t="s">
        <v>1072</v>
      </c>
      <c r="F136" s="216" t="s">
        <v>1073</v>
      </c>
      <c r="G136" s="217" t="s">
        <v>158</v>
      </c>
      <c r="H136" s="218">
        <v>1</v>
      </c>
      <c r="I136" s="219"/>
      <c r="J136" s="220">
        <f>ROUND(I136*H136,2)</f>
        <v>0</v>
      </c>
      <c r="K136" s="216" t="s">
        <v>168</v>
      </c>
      <c r="L136" s="46"/>
      <c r="M136" s="221" t="s">
        <v>19</v>
      </c>
      <c r="N136" s="222" t="s">
        <v>45</v>
      </c>
      <c r="O136" s="86"/>
      <c r="P136" s="223">
        <f>O136*H136</f>
        <v>0</v>
      </c>
      <c r="Q136" s="223">
        <v>0.00024000000000000001</v>
      </c>
      <c r="R136" s="223">
        <f>Q136*H136</f>
        <v>0.00024000000000000001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88</v>
      </c>
      <c r="AT136" s="225" t="s">
        <v>155</v>
      </c>
      <c r="AU136" s="225" t="s">
        <v>83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88</v>
      </c>
      <c r="BM136" s="225" t="s">
        <v>241</v>
      </c>
    </row>
    <row r="137" s="2" customFormat="1">
      <c r="A137" s="40"/>
      <c r="B137" s="41"/>
      <c r="C137" s="42"/>
      <c r="D137" s="227" t="s">
        <v>160</v>
      </c>
      <c r="E137" s="42"/>
      <c r="F137" s="228" t="s">
        <v>1074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160</v>
      </c>
      <c r="AU137" s="19" t="s">
        <v>83</v>
      </c>
    </row>
    <row r="138" s="2" customFormat="1">
      <c r="A138" s="40"/>
      <c r="B138" s="41"/>
      <c r="C138" s="42"/>
      <c r="D138" s="232" t="s">
        <v>161</v>
      </c>
      <c r="E138" s="42"/>
      <c r="F138" s="233" t="s">
        <v>1075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83</v>
      </c>
    </row>
    <row r="139" s="2" customFormat="1" ht="16.5" customHeight="1">
      <c r="A139" s="40"/>
      <c r="B139" s="41"/>
      <c r="C139" s="214" t="s">
        <v>299</v>
      </c>
      <c r="D139" s="214" t="s">
        <v>155</v>
      </c>
      <c r="E139" s="215" t="s">
        <v>1076</v>
      </c>
      <c r="F139" s="216" t="s">
        <v>1077</v>
      </c>
      <c r="G139" s="217" t="s">
        <v>1049</v>
      </c>
      <c r="H139" s="218">
        <v>1</v>
      </c>
      <c r="I139" s="219"/>
      <c r="J139" s="220">
        <f>ROUND(I139*H139,2)</f>
        <v>0</v>
      </c>
      <c r="K139" s="216" t="s">
        <v>168</v>
      </c>
      <c r="L139" s="46"/>
      <c r="M139" s="221" t="s">
        <v>19</v>
      </c>
      <c r="N139" s="222" t="s">
        <v>45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0.019460000000000002</v>
      </c>
      <c r="T139" s="224">
        <f>S139*H139</f>
        <v>0.019460000000000002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88</v>
      </c>
      <c r="AT139" s="225" t="s">
        <v>155</v>
      </c>
      <c r="AU139" s="225" t="s">
        <v>83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81</v>
      </c>
      <c r="BK139" s="226">
        <f>ROUND(I139*H139,2)</f>
        <v>0</v>
      </c>
      <c r="BL139" s="19" t="s">
        <v>88</v>
      </c>
      <c r="BM139" s="225" t="s">
        <v>302</v>
      </c>
    </row>
    <row r="140" s="2" customFormat="1">
      <c r="A140" s="40"/>
      <c r="B140" s="41"/>
      <c r="C140" s="42"/>
      <c r="D140" s="227" t="s">
        <v>160</v>
      </c>
      <c r="E140" s="42"/>
      <c r="F140" s="228" t="s">
        <v>1078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160</v>
      </c>
      <c r="AU140" s="19" t="s">
        <v>83</v>
      </c>
    </row>
    <row r="141" s="2" customFormat="1">
      <c r="A141" s="40"/>
      <c r="B141" s="41"/>
      <c r="C141" s="42"/>
      <c r="D141" s="232" t="s">
        <v>161</v>
      </c>
      <c r="E141" s="42"/>
      <c r="F141" s="233" t="s">
        <v>1079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161</v>
      </c>
      <c r="AU141" s="19" t="s">
        <v>83</v>
      </c>
    </row>
    <row r="142" s="2" customFormat="1" ht="16.5" customHeight="1">
      <c r="A142" s="40"/>
      <c r="B142" s="41"/>
      <c r="C142" s="214" t="s">
        <v>178</v>
      </c>
      <c r="D142" s="214" t="s">
        <v>155</v>
      </c>
      <c r="E142" s="215" t="s">
        <v>1080</v>
      </c>
      <c r="F142" s="216" t="s">
        <v>1081</v>
      </c>
      <c r="G142" s="217" t="s">
        <v>158</v>
      </c>
      <c r="H142" s="218">
        <v>1</v>
      </c>
      <c r="I142" s="219"/>
      <c r="J142" s="220">
        <f>ROUND(I142*H142,2)</f>
        <v>0</v>
      </c>
      <c r="K142" s="216" t="s">
        <v>168</v>
      </c>
      <c r="L142" s="46"/>
      <c r="M142" s="221" t="s">
        <v>19</v>
      </c>
      <c r="N142" s="222" t="s">
        <v>45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0.00054000000000000001</v>
      </c>
      <c r="T142" s="224">
        <f>S142*H142</f>
        <v>0.00054000000000000001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88</v>
      </c>
      <c r="AT142" s="225" t="s">
        <v>155</v>
      </c>
      <c r="AU142" s="225" t="s">
        <v>83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81</v>
      </c>
      <c r="BK142" s="226">
        <f>ROUND(I142*H142,2)</f>
        <v>0</v>
      </c>
      <c r="BL142" s="19" t="s">
        <v>88</v>
      </c>
      <c r="BM142" s="225" t="s">
        <v>189</v>
      </c>
    </row>
    <row r="143" s="2" customFormat="1">
      <c r="A143" s="40"/>
      <c r="B143" s="41"/>
      <c r="C143" s="42"/>
      <c r="D143" s="227" t="s">
        <v>160</v>
      </c>
      <c r="E143" s="42"/>
      <c r="F143" s="228" t="s">
        <v>1082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160</v>
      </c>
      <c r="AU143" s="19" t="s">
        <v>83</v>
      </c>
    </row>
    <row r="144" s="2" customFormat="1">
      <c r="A144" s="40"/>
      <c r="B144" s="41"/>
      <c r="C144" s="42"/>
      <c r="D144" s="232" t="s">
        <v>161</v>
      </c>
      <c r="E144" s="42"/>
      <c r="F144" s="233" t="s">
        <v>1083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161</v>
      </c>
      <c r="AU144" s="19" t="s">
        <v>83</v>
      </c>
    </row>
    <row r="145" s="2" customFormat="1" ht="16.5" customHeight="1">
      <c r="A145" s="40"/>
      <c r="B145" s="41"/>
      <c r="C145" s="214" t="s">
        <v>308</v>
      </c>
      <c r="D145" s="214" t="s">
        <v>155</v>
      </c>
      <c r="E145" s="215" t="s">
        <v>1084</v>
      </c>
      <c r="F145" s="216" t="s">
        <v>1085</v>
      </c>
      <c r="G145" s="217" t="s">
        <v>1049</v>
      </c>
      <c r="H145" s="218">
        <v>1</v>
      </c>
      <c r="I145" s="219"/>
      <c r="J145" s="220">
        <f>ROUND(I145*H145,2)</f>
        <v>0</v>
      </c>
      <c r="K145" s="216" t="s">
        <v>168</v>
      </c>
      <c r="L145" s="46"/>
      <c r="M145" s="221" t="s">
        <v>19</v>
      </c>
      <c r="N145" s="222" t="s">
        <v>45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0.00085999999999999998</v>
      </c>
      <c r="T145" s="224">
        <f>S145*H145</f>
        <v>0.00085999999999999998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88</v>
      </c>
      <c r="AT145" s="225" t="s">
        <v>155</v>
      </c>
      <c r="AU145" s="225" t="s">
        <v>83</v>
      </c>
      <c r="AY145" s="19" t="s">
        <v>152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81</v>
      </c>
      <c r="BK145" s="226">
        <f>ROUND(I145*H145,2)</f>
        <v>0</v>
      </c>
      <c r="BL145" s="19" t="s">
        <v>88</v>
      </c>
      <c r="BM145" s="225" t="s">
        <v>311</v>
      </c>
    </row>
    <row r="146" s="2" customFormat="1">
      <c r="A146" s="40"/>
      <c r="B146" s="41"/>
      <c r="C146" s="42"/>
      <c r="D146" s="227" t="s">
        <v>160</v>
      </c>
      <c r="E146" s="42"/>
      <c r="F146" s="228" t="s">
        <v>1086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160</v>
      </c>
      <c r="AU146" s="19" t="s">
        <v>83</v>
      </c>
    </row>
    <row r="147" s="2" customFormat="1">
      <c r="A147" s="40"/>
      <c r="B147" s="41"/>
      <c r="C147" s="42"/>
      <c r="D147" s="232" t="s">
        <v>161</v>
      </c>
      <c r="E147" s="42"/>
      <c r="F147" s="233" t="s">
        <v>1087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161</v>
      </c>
      <c r="AU147" s="19" t="s">
        <v>83</v>
      </c>
    </row>
    <row r="148" s="2" customFormat="1" ht="16.5" customHeight="1">
      <c r="A148" s="40"/>
      <c r="B148" s="41"/>
      <c r="C148" s="214" t="s">
        <v>211</v>
      </c>
      <c r="D148" s="214" t="s">
        <v>155</v>
      </c>
      <c r="E148" s="215" t="s">
        <v>1088</v>
      </c>
      <c r="F148" s="216" t="s">
        <v>1089</v>
      </c>
      <c r="G148" s="217" t="s">
        <v>158</v>
      </c>
      <c r="H148" s="218">
        <v>1</v>
      </c>
      <c r="I148" s="219"/>
      <c r="J148" s="220">
        <f>ROUND(I148*H148,2)</f>
        <v>0</v>
      </c>
      <c r="K148" s="216" t="s">
        <v>168</v>
      </c>
      <c r="L148" s="46"/>
      <c r="M148" s="221" t="s">
        <v>19</v>
      </c>
      <c r="N148" s="222" t="s">
        <v>45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0.00084999999999999995</v>
      </c>
      <c r="T148" s="224">
        <f>S148*H148</f>
        <v>0.00084999999999999995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88</v>
      </c>
      <c r="AT148" s="225" t="s">
        <v>155</v>
      </c>
      <c r="AU148" s="225" t="s">
        <v>83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81</v>
      </c>
      <c r="BK148" s="226">
        <f>ROUND(I148*H148,2)</f>
        <v>0</v>
      </c>
      <c r="BL148" s="19" t="s">
        <v>88</v>
      </c>
      <c r="BM148" s="225" t="s">
        <v>319</v>
      </c>
    </row>
    <row r="149" s="2" customFormat="1">
      <c r="A149" s="40"/>
      <c r="B149" s="41"/>
      <c r="C149" s="42"/>
      <c r="D149" s="227" t="s">
        <v>160</v>
      </c>
      <c r="E149" s="42"/>
      <c r="F149" s="228" t="s">
        <v>1090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160</v>
      </c>
      <c r="AU149" s="19" t="s">
        <v>83</v>
      </c>
    </row>
    <row r="150" s="2" customFormat="1">
      <c r="A150" s="40"/>
      <c r="B150" s="41"/>
      <c r="C150" s="42"/>
      <c r="D150" s="232" t="s">
        <v>161</v>
      </c>
      <c r="E150" s="42"/>
      <c r="F150" s="233" t="s">
        <v>1091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161</v>
      </c>
      <c r="AU150" s="19" t="s">
        <v>83</v>
      </c>
    </row>
    <row r="151" s="12" customFormat="1" ht="25.92" customHeight="1">
      <c r="A151" s="12"/>
      <c r="B151" s="198"/>
      <c r="C151" s="199"/>
      <c r="D151" s="200" t="s">
        <v>73</v>
      </c>
      <c r="E151" s="201" t="s">
        <v>313</v>
      </c>
      <c r="F151" s="201" t="s">
        <v>314</v>
      </c>
      <c r="G151" s="199"/>
      <c r="H151" s="199"/>
      <c r="I151" s="202"/>
      <c r="J151" s="203">
        <f>BK151</f>
        <v>0</v>
      </c>
      <c r="K151" s="199"/>
      <c r="L151" s="204"/>
      <c r="M151" s="205"/>
      <c r="N151" s="206"/>
      <c r="O151" s="206"/>
      <c r="P151" s="207">
        <f>SUM(P152:P173)</f>
        <v>0</v>
      </c>
      <c r="Q151" s="206"/>
      <c r="R151" s="207">
        <f>SUM(R152:R173)</f>
        <v>1.0000000000000001E-05</v>
      </c>
      <c r="S151" s="206"/>
      <c r="T151" s="208">
        <f>SUM(T152:T173)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88</v>
      </c>
      <c r="AT151" s="210" t="s">
        <v>73</v>
      </c>
      <c r="AU151" s="210" t="s">
        <v>74</v>
      </c>
      <c r="AY151" s="209" t="s">
        <v>152</v>
      </c>
      <c r="BK151" s="211">
        <f>SUM(BK152:BK173)</f>
        <v>0</v>
      </c>
    </row>
    <row r="152" s="2" customFormat="1" ht="21.75" customHeight="1">
      <c r="A152" s="40"/>
      <c r="B152" s="41"/>
      <c r="C152" s="214" t="s">
        <v>321</v>
      </c>
      <c r="D152" s="214" t="s">
        <v>155</v>
      </c>
      <c r="E152" s="215" t="s">
        <v>1092</v>
      </c>
      <c r="F152" s="216" t="s">
        <v>1093</v>
      </c>
      <c r="G152" s="217" t="s">
        <v>266</v>
      </c>
      <c r="H152" s="218">
        <v>18</v>
      </c>
      <c r="I152" s="219"/>
      <c r="J152" s="220">
        <f>ROUND(I152*H152,2)</f>
        <v>0</v>
      </c>
      <c r="K152" s="216" t="s">
        <v>168</v>
      </c>
      <c r="L152" s="46"/>
      <c r="M152" s="221" t="s">
        <v>19</v>
      </c>
      <c r="N152" s="222" t="s">
        <v>45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318</v>
      </c>
      <c r="AT152" s="225" t="s">
        <v>155</v>
      </c>
      <c r="AU152" s="225" t="s">
        <v>81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318</v>
      </c>
      <c r="BM152" s="225" t="s">
        <v>324</v>
      </c>
    </row>
    <row r="153" s="2" customFormat="1">
      <c r="A153" s="40"/>
      <c r="B153" s="41"/>
      <c r="C153" s="42"/>
      <c r="D153" s="227" t="s">
        <v>160</v>
      </c>
      <c r="E153" s="42"/>
      <c r="F153" s="228" t="s">
        <v>1094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81</v>
      </c>
    </row>
    <row r="154" s="2" customFormat="1">
      <c r="A154" s="40"/>
      <c r="B154" s="41"/>
      <c r="C154" s="42"/>
      <c r="D154" s="232" t="s">
        <v>161</v>
      </c>
      <c r="E154" s="42"/>
      <c r="F154" s="233" t="s">
        <v>1095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161</v>
      </c>
      <c r="AU154" s="19" t="s">
        <v>81</v>
      </c>
    </row>
    <row r="155" s="2" customFormat="1" ht="16.5" customHeight="1">
      <c r="A155" s="40"/>
      <c r="B155" s="41"/>
      <c r="C155" s="214" t="s">
        <v>216</v>
      </c>
      <c r="D155" s="214" t="s">
        <v>155</v>
      </c>
      <c r="E155" s="215" t="s">
        <v>1096</v>
      </c>
      <c r="F155" s="216" t="s">
        <v>1097</v>
      </c>
      <c r="G155" s="217" t="s">
        <v>266</v>
      </c>
      <c r="H155" s="218">
        <v>1</v>
      </c>
      <c r="I155" s="219"/>
      <c r="J155" s="220">
        <f>ROUND(I155*H155,2)</f>
        <v>0</v>
      </c>
      <c r="K155" s="216" t="s">
        <v>256</v>
      </c>
      <c r="L155" s="46"/>
      <c r="M155" s="221" t="s">
        <v>19</v>
      </c>
      <c r="N155" s="222" t="s">
        <v>45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318</v>
      </c>
      <c r="AT155" s="225" t="s">
        <v>155</v>
      </c>
      <c r="AU155" s="225" t="s">
        <v>81</v>
      </c>
      <c r="AY155" s="19" t="s">
        <v>152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81</v>
      </c>
      <c r="BK155" s="226">
        <f>ROUND(I155*H155,2)</f>
        <v>0</v>
      </c>
      <c r="BL155" s="19" t="s">
        <v>318</v>
      </c>
      <c r="BM155" s="225" t="s">
        <v>328</v>
      </c>
    </row>
    <row r="156" s="2" customFormat="1">
      <c r="A156" s="40"/>
      <c r="B156" s="41"/>
      <c r="C156" s="42"/>
      <c r="D156" s="227" t="s">
        <v>160</v>
      </c>
      <c r="E156" s="42"/>
      <c r="F156" s="228" t="s">
        <v>1098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160</v>
      </c>
      <c r="AU156" s="19" t="s">
        <v>81</v>
      </c>
    </row>
    <row r="157" s="2" customFormat="1" ht="21.75" customHeight="1">
      <c r="A157" s="40"/>
      <c r="B157" s="41"/>
      <c r="C157" s="214" t="s">
        <v>7</v>
      </c>
      <c r="D157" s="214" t="s">
        <v>155</v>
      </c>
      <c r="E157" s="215" t="s">
        <v>1099</v>
      </c>
      <c r="F157" s="216" t="s">
        <v>1100</v>
      </c>
      <c r="G157" s="217" t="s">
        <v>266</v>
      </c>
      <c r="H157" s="218">
        <v>1</v>
      </c>
      <c r="I157" s="219"/>
      <c r="J157" s="220">
        <f>ROUND(I157*H157,2)</f>
        <v>0</v>
      </c>
      <c r="K157" s="216" t="s">
        <v>168</v>
      </c>
      <c r="L157" s="46"/>
      <c r="M157" s="221" t="s">
        <v>19</v>
      </c>
      <c r="N157" s="222" t="s">
        <v>45</v>
      </c>
      <c r="O157" s="86"/>
      <c r="P157" s="223">
        <f>O157*H157</f>
        <v>0</v>
      </c>
      <c r="Q157" s="223">
        <v>1.0000000000000001E-05</v>
      </c>
      <c r="R157" s="223">
        <f>Q157*H157</f>
        <v>1.0000000000000001E-05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318</v>
      </c>
      <c r="AT157" s="225" t="s">
        <v>155</v>
      </c>
      <c r="AU157" s="225" t="s">
        <v>81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81</v>
      </c>
      <c r="BK157" s="226">
        <f>ROUND(I157*H157,2)</f>
        <v>0</v>
      </c>
      <c r="BL157" s="19" t="s">
        <v>318</v>
      </c>
      <c r="BM157" s="225" t="s">
        <v>332</v>
      </c>
    </row>
    <row r="158" s="2" customFormat="1">
      <c r="A158" s="40"/>
      <c r="B158" s="41"/>
      <c r="C158" s="42"/>
      <c r="D158" s="227" t="s">
        <v>160</v>
      </c>
      <c r="E158" s="42"/>
      <c r="F158" s="228" t="s">
        <v>1101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160</v>
      </c>
      <c r="AU158" s="19" t="s">
        <v>81</v>
      </c>
    </row>
    <row r="159" s="2" customFormat="1">
      <c r="A159" s="40"/>
      <c r="B159" s="41"/>
      <c r="C159" s="42"/>
      <c r="D159" s="232" t="s">
        <v>161</v>
      </c>
      <c r="E159" s="42"/>
      <c r="F159" s="233" t="s">
        <v>1102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161</v>
      </c>
      <c r="AU159" s="19" t="s">
        <v>81</v>
      </c>
    </row>
    <row r="160" s="2" customFormat="1" ht="16.5" customHeight="1">
      <c r="A160" s="40"/>
      <c r="B160" s="41"/>
      <c r="C160" s="214" t="s">
        <v>222</v>
      </c>
      <c r="D160" s="214" t="s">
        <v>155</v>
      </c>
      <c r="E160" s="215" t="s">
        <v>1103</v>
      </c>
      <c r="F160" s="216" t="s">
        <v>1104</v>
      </c>
      <c r="G160" s="217" t="s">
        <v>349</v>
      </c>
      <c r="H160" s="270"/>
      <c r="I160" s="219"/>
      <c r="J160" s="220">
        <f>ROUND(I160*H160,2)</f>
        <v>0</v>
      </c>
      <c r="K160" s="216" t="s">
        <v>256</v>
      </c>
      <c r="L160" s="46"/>
      <c r="M160" s="221" t="s">
        <v>19</v>
      </c>
      <c r="N160" s="222" t="s">
        <v>45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318</v>
      </c>
      <c r="AT160" s="225" t="s">
        <v>155</v>
      </c>
      <c r="AU160" s="225" t="s">
        <v>81</v>
      </c>
      <c r="AY160" s="19" t="s">
        <v>152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81</v>
      </c>
      <c r="BK160" s="226">
        <f>ROUND(I160*H160,2)</f>
        <v>0</v>
      </c>
      <c r="BL160" s="19" t="s">
        <v>318</v>
      </c>
      <c r="BM160" s="225" t="s">
        <v>335</v>
      </c>
    </row>
    <row r="161" s="2" customFormat="1">
      <c r="A161" s="40"/>
      <c r="B161" s="41"/>
      <c r="C161" s="42"/>
      <c r="D161" s="227" t="s">
        <v>160</v>
      </c>
      <c r="E161" s="42"/>
      <c r="F161" s="228" t="s">
        <v>1104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160</v>
      </c>
      <c r="AU161" s="19" t="s">
        <v>81</v>
      </c>
    </row>
    <row r="162" s="2" customFormat="1" ht="16.5" customHeight="1">
      <c r="A162" s="40"/>
      <c r="B162" s="41"/>
      <c r="C162" s="214" t="s">
        <v>336</v>
      </c>
      <c r="D162" s="214" t="s">
        <v>155</v>
      </c>
      <c r="E162" s="215" t="s">
        <v>1105</v>
      </c>
      <c r="F162" s="216" t="s">
        <v>1106</v>
      </c>
      <c r="G162" s="217" t="s">
        <v>349</v>
      </c>
      <c r="H162" s="270"/>
      <c r="I162" s="219"/>
      <c r="J162" s="220">
        <f>ROUND(I162*H162,2)</f>
        <v>0</v>
      </c>
      <c r="K162" s="216" t="s">
        <v>256</v>
      </c>
      <c r="L162" s="46"/>
      <c r="M162" s="221" t="s">
        <v>19</v>
      </c>
      <c r="N162" s="222" t="s">
        <v>45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318</v>
      </c>
      <c r="AT162" s="225" t="s">
        <v>155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318</v>
      </c>
      <c r="BM162" s="225" t="s">
        <v>339</v>
      </c>
    </row>
    <row r="163" s="2" customFormat="1">
      <c r="A163" s="40"/>
      <c r="B163" s="41"/>
      <c r="C163" s="42"/>
      <c r="D163" s="227" t="s">
        <v>160</v>
      </c>
      <c r="E163" s="42"/>
      <c r="F163" s="228" t="s">
        <v>1106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160</v>
      </c>
      <c r="AU163" s="19" t="s">
        <v>81</v>
      </c>
    </row>
    <row r="164" s="2" customFormat="1" ht="24.15" customHeight="1">
      <c r="A164" s="40"/>
      <c r="B164" s="41"/>
      <c r="C164" s="214" t="s">
        <v>226</v>
      </c>
      <c r="D164" s="214" t="s">
        <v>155</v>
      </c>
      <c r="E164" s="215" t="s">
        <v>1326</v>
      </c>
      <c r="F164" s="216" t="s">
        <v>1327</v>
      </c>
      <c r="G164" s="217" t="s">
        <v>158</v>
      </c>
      <c r="H164" s="218">
        <v>2</v>
      </c>
      <c r="I164" s="219"/>
      <c r="J164" s="220">
        <f>ROUND(I164*H164,2)</f>
        <v>0</v>
      </c>
      <c r="K164" s="216" t="s">
        <v>256</v>
      </c>
      <c r="L164" s="46"/>
      <c r="M164" s="221" t="s">
        <v>19</v>
      </c>
      <c r="N164" s="222" t="s">
        <v>45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318</v>
      </c>
      <c r="AT164" s="225" t="s">
        <v>155</v>
      </c>
      <c r="AU164" s="225" t="s">
        <v>81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318</v>
      </c>
      <c r="BM164" s="225" t="s">
        <v>342</v>
      </c>
    </row>
    <row r="165" s="2" customFormat="1">
      <c r="A165" s="40"/>
      <c r="B165" s="41"/>
      <c r="C165" s="42"/>
      <c r="D165" s="227" t="s">
        <v>160</v>
      </c>
      <c r="E165" s="42"/>
      <c r="F165" s="228" t="s">
        <v>1327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160</v>
      </c>
      <c r="AU165" s="19" t="s">
        <v>81</v>
      </c>
    </row>
    <row r="166" s="2" customFormat="1" ht="16.5" customHeight="1">
      <c r="A166" s="40"/>
      <c r="B166" s="41"/>
      <c r="C166" s="214" t="s">
        <v>344</v>
      </c>
      <c r="D166" s="214" t="s">
        <v>155</v>
      </c>
      <c r="E166" s="215" t="s">
        <v>1107</v>
      </c>
      <c r="F166" s="216" t="s">
        <v>397</v>
      </c>
      <c r="G166" s="217" t="s">
        <v>331</v>
      </c>
      <c r="H166" s="218">
        <v>1</v>
      </c>
      <c r="I166" s="219"/>
      <c r="J166" s="220">
        <f>ROUND(I166*H166,2)</f>
        <v>0</v>
      </c>
      <c r="K166" s="216" t="s">
        <v>256</v>
      </c>
      <c r="L166" s="46"/>
      <c r="M166" s="221" t="s">
        <v>19</v>
      </c>
      <c r="N166" s="222" t="s">
        <v>45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318</v>
      </c>
      <c r="AT166" s="225" t="s">
        <v>155</v>
      </c>
      <c r="AU166" s="225" t="s">
        <v>81</v>
      </c>
      <c r="AY166" s="19" t="s">
        <v>152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81</v>
      </c>
      <c r="BK166" s="226">
        <f>ROUND(I166*H166,2)</f>
        <v>0</v>
      </c>
      <c r="BL166" s="19" t="s">
        <v>318</v>
      </c>
      <c r="BM166" s="225" t="s">
        <v>347</v>
      </c>
    </row>
    <row r="167" s="2" customFormat="1">
      <c r="A167" s="40"/>
      <c r="B167" s="41"/>
      <c r="C167" s="42"/>
      <c r="D167" s="227" t="s">
        <v>160</v>
      </c>
      <c r="E167" s="42"/>
      <c r="F167" s="228" t="s">
        <v>397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160</v>
      </c>
      <c r="AU167" s="19" t="s">
        <v>81</v>
      </c>
    </row>
    <row r="168" s="2" customFormat="1" ht="16.5" customHeight="1">
      <c r="A168" s="40"/>
      <c r="B168" s="41"/>
      <c r="C168" s="214" t="s">
        <v>235</v>
      </c>
      <c r="D168" s="214" t="s">
        <v>155</v>
      </c>
      <c r="E168" s="215" t="s">
        <v>1328</v>
      </c>
      <c r="F168" s="216" t="s">
        <v>1329</v>
      </c>
      <c r="G168" s="217" t="s">
        <v>331</v>
      </c>
      <c r="H168" s="218">
        <v>1</v>
      </c>
      <c r="I168" s="219"/>
      <c r="J168" s="220">
        <f>ROUND(I168*H168,2)</f>
        <v>0</v>
      </c>
      <c r="K168" s="216" t="s">
        <v>256</v>
      </c>
      <c r="L168" s="46"/>
      <c r="M168" s="221" t="s">
        <v>19</v>
      </c>
      <c r="N168" s="222" t="s">
        <v>45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318</v>
      </c>
      <c r="AT168" s="225" t="s">
        <v>155</v>
      </c>
      <c r="AU168" s="225" t="s">
        <v>81</v>
      </c>
      <c r="AY168" s="19" t="s">
        <v>152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81</v>
      </c>
      <c r="BK168" s="226">
        <f>ROUND(I168*H168,2)</f>
        <v>0</v>
      </c>
      <c r="BL168" s="19" t="s">
        <v>318</v>
      </c>
      <c r="BM168" s="225" t="s">
        <v>350</v>
      </c>
    </row>
    <row r="169" s="2" customFormat="1">
      <c r="A169" s="40"/>
      <c r="B169" s="41"/>
      <c r="C169" s="42"/>
      <c r="D169" s="227" t="s">
        <v>160</v>
      </c>
      <c r="E169" s="42"/>
      <c r="F169" s="228" t="s">
        <v>1329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160</v>
      </c>
      <c r="AU169" s="19" t="s">
        <v>81</v>
      </c>
    </row>
    <row r="170" s="2" customFormat="1" ht="24.15" customHeight="1">
      <c r="A170" s="40"/>
      <c r="B170" s="41"/>
      <c r="C170" s="214" t="s">
        <v>351</v>
      </c>
      <c r="D170" s="214" t="s">
        <v>155</v>
      </c>
      <c r="E170" s="215" t="s">
        <v>1108</v>
      </c>
      <c r="F170" s="216" t="s">
        <v>1109</v>
      </c>
      <c r="G170" s="217" t="s">
        <v>331</v>
      </c>
      <c r="H170" s="218">
        <v>1</v>
      </c>
      <c r="I170" s="219"/>
      <c r="J170" s="220">
        <f>ROUND(I170*H170,2)</f>
        <v>0</v>
      </c>
      <c r="K170" s="216" t="s">
        <v>256</v>
      </c>
      <c r="L170" s="46"/>
      <c r="M170" s="221" t="s">
        <v>19</v>
      </c>
      <c r="N170" s="222" t="s">
        <v>45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318</v>
      </c>
      <c r="AT170" s="225" t="s">
        <v>155</v>
      </c>
      <c r="AU170" s="225" t="s">
        <v>81</v>
      </c>
      <c r="AY170" s="19" t="s">
        <v>152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81</v>
      </c>
      <c r="BK170" s="226">
        <f>ROUND(I170*H170,2)</f>
        <v>0</v>
      </c>
      <c r="BL170" s="19" t="s">
        <v>318</v>
      </c>
      <c r="BM170" s="225" t="s">
        <v>354</v>
      </c>
    </row>
    <row r="171" s="2" customFormat="1">
      <c r="A171" s="40"/>
      <c r="B171" s="41"/>
      <c r="C171" s="42"/>
      <c r="D171" s="227" t="s">
        <v>160</v>
      </c>
      <c r="E171" s="42"/>
      <c r="F171" s="228" t="s">
        <v>1109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160</v>
      </c>
      <c r="AU171" s="19" t="s">
        <v>81</v>
      </c>
    </row>
    <row r="172" s="2" customFormat="1" ht="16.5" customHeight="1">
      <c r="A172" s="40"/>
      <c r="B172" s="41"/>
      <c r="C172" s="214" t="s">
        <v>241</v>
      </c>
      <c r="D172" s="214" t="s">
        <v>155</v>
      </c>
      <c r="E172" s="215" t="s">
        <v>1110</v>
      </c>
      <c r="F172" s="216" t="s">
        <v>1111</v>
      </c>
      <c r="G172" s="217" t="s">
        <v>331</v>
      </c>
      <c r="H172" s="218">
        <v>1</v>
      </c>
      <c r="I172" s="219"/>
      <c r="J172" s="220">
        <f>ROUND(I172*H172,2)</f>
        <v>0</v>
      </c>
      <c r="K172" s="216" t="s">
        <v>256</v>
      </c>
      <c r="L172" s="46"/>
      <c r="M172" s="221" t="s">
        <v>19</v>
      </c>
      <c r="N172" s="222" t="s">
        <v>45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318</v>
      </c>
      <c r="AT172" s="225" t="s">
        <v>155</v>
      </c>
      <c r="AU172" s="225" t="s">
        <v>81</v>
      </c>
      <c r="AY172" s="19" t="s">
        <v>152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81</v>
      </c>
      <c r="BK172" s="226">
        <f>ROUND(I172*H172,2)</f>
        <v>0</v>
      </c>
      <c r="BL172" s="19" t="s">
        <v>318</v>
      </c>
      <c r="BM172" s="225" t="s">
        <v>357</v>
      </c>
    </row>
    <row r="173" s="2" customFormat="1">
      <c r="A173" s="40"/>
      <c r="B173" s="41"/>
      <c r="C173" s="42"/>
      <c r="D173" s="227" t="s">
        <v>160</v>
      </c>
      <c r="E173" s="42"/>
      <c r="F173" s="228" t="s">
        <v>1111</v>
      </c>
      <c r="G173" s="42"/>
      <c r="H173" s="42"/>
      <c r="I173" s="229"/>
      <c r="J173" s="42"/>
      <c r="K173" s="42"/>
      <c r="L173" s="46"/>
      <c r="M173" s="271"/>
      <c r="N173" s="272"/>
      <c r="O173" s="273"/>
      <c r="P173" s="273"/>
      <c r="Q173" s="273"/>
      <c r="R173" s="273"/>
      <c r="S173" s="273"/>
      <c r="T173" s="274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160</v>
      </c>
      <c r="AU173" s="19" t="s">
        <v>81</v>
      </c>
    </row>
    <row r="174" s="2" customFormat="1" ht="6.96" customHeight="1">
      <c r="A174" s="40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46"/>
      <c r="M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</row>
  </sheetData>
  <sheetProtection sheet="1" autoFilter="0" formatColumns="0" formatRows="0" objects="1" scenarios="1" spinCount="100000" saltValue="Ug1krY3SW8HY31oWUROg0dBPgo4LL9dKmun/qk1LL28D2SU8U2Xnc/RK4RTuAu1rFZbP2vf+GySylap3jR3aXA==" hashValue="8DmryAvwpsR8iUnbStWAILVWzRO1Akw2R13F8UWctfRFQx7aMvUjkJqhEmRl2hxQB17AUrPdZxSGC6HEmm8+Fg==" algorithmName="SHA-512" password="CC35"/>
  <autoFilter ref="C92:K17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5_02/721174043"/>
    <hyperlink ref="F101" r:id="rId2" display="https://podminky.urs.cz/item/CS_URS_2025_02/721194105"/>
    <hyperlink ref="F104" r:id="rId3" display="https://podminky.urs.cz/item/CS_URS_2025_02/722173114"/>
    <hyperlink ref="F107" r:id="rId4" display="https://podminky.urs.cz/item/CS_URS_2023_02/751792008"/>
    <hyperlink ref="F114" r:id="rId5" display="https://podminky.urs.cz/item/CS_URS_2025_02/722174002"/>
    <hyperlink ref="F117" r:id="rId6" display="https://podminky.urs.cz/item/CS_URS_2025_02/722174022"/>
    <hyperlink ref="F121" r:id="rId7" display="https://podminky.urs.cz/item/CS_URS_2025_02/725819401"/>
    <hyperlink ref="F128" r:id="rId8" display="https://podminky.urs.cz/item/CS_URS_2025_02/725219102"/>
    <hyperlink ref="F133" r:id="rId9" display="https://podminky.urs.cz/item/CS_URS_2025_02/725829131"/>
    <hyperlink ref="F138" r:id="rId10" display="https://podminky.urs.cz/item/CS_URS_2025_02/725861102"/>
    <hyperlink ref="F141" r:id="rId11" display="https://podminky.urs.cz/item/CS_URS_2025_02/725210821"/>
    <hyperlink ref="F144" r:id="rId12" display="https://podminky.urs.cz/item/CS_URS_2025_02/725810812"/>
    <hyperlink ref="F147" r:id="rId13" display="https://podminky.urs.cz/item/CS_URS_2025_02/725820802"/>
    <hyperlink ref="F150" r:id="rId14" display="https://podminky.urs.cz/item/CS_URS_2025_02/725860811"/>
    <hyperlink ref="F154" r:id="rId15" display="https://podminky.urs.cz/item/CS_URS_2025_02/721290111"/>
    <hyperlink ref="F159" r:id="rId16" display="https://podminky.urs.cz/item/CS_URS_2025_02/72229023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1264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1112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ROUND((SUM(BE87:BE100)),  2)</f>
        <v>0</v>
      </c>
      <c r="G35" s="40"/>
      <c r="H35" s="40"/>
      <c r="I35" s="159">
        <v>0.20999999999999999</v>
      </c>
      <c r="J35" s="158">
        <f>ROUND(((SUM(BE87:BE100))*I35),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ROUND((SUM(BF87:BF100)),  2)</f>
        <v>0</v>
      </c>
      <c r="G36" s="40"/>
      <c r="H36" s="40"/>
      <c r="I36" s="159">
        <v>0.12</v>
      </c>
      <c r="J36" s="158">
        <f>ROUND(((SUM(BF87:BF100))*I36),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ROUND((SUM(BG87:BG100)),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ROUND((SUM(BH87:BH100)),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ROUND((SUM(BI87:BI100)),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1264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5 - Stínění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133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1113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137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IROP výzva 37 (ZŠ Písečná)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122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1264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5 - Stínění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ZŠ Písečná 5144, Chomutov</v>
      </c>
      <c r="G81" s="42"/>
      <c r="H81" s="42"/>
      <c r="I81" s="34" t="s">
        <v>23</v>
      </c>
      <c r="J81" s="74" t="str">
        <f>IF(J14="","",J14)</f>
        <v>29. 1. 2026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>Statutární město Chomutov</v>
      </c>
      <c r="G83" s="42"/>
      <c r="H83" s="42"/>
      <c r="I83" s="34" t="s">
        <v>32</v>
      </c>
      <c r="J83" s="38" t="str">
        <f>E23</f>
        <v>Digitronic CZ s.r.o. Hradec Králové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IF(E20="","",E20)</f>
        <v>Vyplň údaj</v>
      </c>
      <c r="G84" s="42"/>
      <c r="H84" s="42"/>
      <c r="I84" s="34" t="s">
        <v>36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138</v>
      </c>
      <c r="D86" s="190" t="s">
        <v>59</v>
      </c>
      <c r="E86" s="190" t="s">
        <v>55</v>
      </c>
      <c r="F86" s="190" t="s">
        <v>56</v>
      </c>
      <c r="G86" s="190" t="s">
        <v>139</v>
      </c>
      <c r="H86" s="190" t="s">
        <v>140</v>
      </c>
      <c r="I86" s="190" t="s">
        <v>141</v>
      </c>
      <c r="J86" s="190" t="s">
        <v>128</v>
      </c>
      <c r="K86" s="191" t="s">
        <v>142</v>
      </c>
      <c r="L86" s="192"/>
      <c r="M86" s="94" t="s">
        <v>19</v>
      </c>
      <c r="N86" s="95" t="s">
        <v>44</v>
      </c>
      <c r="O86" s="95" t="s">
        <v>143</v>
      </c>
      <c r="P86" s="95" t="s">
        <v>144</v>
      </c>
      <c r="Q86" s="95" t="s">
        <v>145</v>
      </c>
      <c r="R86" s="95" t="s">
        <v>146</v>
      </c>
      <c r="S86" s="95" t="s">
        <v>147</v>
      </c>
      <c r="T86" s="96" t="s">
        <v>148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149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129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73</v>
      </c>
      <c r="E88" s="201" t="s">
        <v>171</v>
      </c>
      <c r="F88" s="201" t="s">
        <v>172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83</v>
      </c>
      <c r="AT88" s="210" t="s">
        <v>73</v>
      </c>
      <c r="AU88" s="210" t="s">
        <v>74</v>
      </c>
      <c r="AY88" s="209" t="s">
        <v>152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73</v>
      </c>
      <c r="E89" s="212" t="s">
        <v>1114</v>
      </c>
      <c r="F89" s="212" t="s">
        <v>1115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SUM(P90:P100)</f>
        <v>0</v>
      </c>
      <c r="Q89" s="206"/>
      <c r="R89" s="207">
        <f>SUM(R90:R100)</f>
        <v>0</v>
      </c>
      <c r="S89" s="206"/>
      <c r="T89" s="208">
        <f>SUM(T90:T100)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83</v>
      </c>
      <c r="AT89" s="210" t="s">
        <v>73</v>
      </c>
      <c r="AU89" s="210" t="s">
        <v>81</v>
      </c>
      <c r="AY89" s="209" t="s">
        <v>152</v>
      </c>
      <c r="BK89" s="211">
        <f>SUM(BK90:BK100)</f>
        <v>0</v>
      </c>
    </row>
    <row r="90" s="2" customFormat="1" ht="16.5" customHeight="1">
      <c r="A90" s="40"/>
      <c r="B90" s="41"/>
      <c r="C90" s="214" t="s">
        <v>81</v>
      </c>
      <c r="D90" s="214" t="s">
        <v>155</v>
      </c>
      <c r="E90" s="215" t="s">
        <v>1116</v>
      </c>
      <c r="F90" s="216" t="s">
        <v>1117</v>
      </c>
      <c r="G90" s="217" t="s">
        <v>177</v>
      </c>
      <c r="H90" s="218">
        <v>26.879999999999999</v>
      </c>
      <c r="I90" s="219"/>
      <c r="J90" s="220">
        <f>ROUND(I90*H90,2)</f>
        <v>0</v>
      </c>
      <c r="K90" s="216" t="s">
        <v>168</v>
      </c>
      <c r="L90" s="46"/>
      <c r="M90" s="221" t="s">
        <v>19</v>
      </c>
      <c r="N90" s="222" t="s">
        <v>45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178</v>
      </c>
      <c r="AT90" s="225" t="s">
        <v>155</v>
      </c>
      <c r="AU90" s="225" t="s">
        <v>83</v>
      </c>
      <c r="AY90" s="19" t="s">
        <v>152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81</v>
      </c>
      <c r="BK90" s="226">
        <f>ROUND(I90*H90,2)</f>
        <v>0</v>
      </c>
      <c r="BL90" s="19" t="s">
        <v>178</v>
      </c>
      <c r="BM90" s="225" t="s">
        <v>83</v>
      </c>
    </row>
    <row r="91" s="2" customFormat="1">
      <c r="A91" s="40"/>
      <c r="B91" s="41"/>
      <c r="C91" s="42"/>
      <c r="D91" s="227" t="s">
        <v>160</v>
      </c>
      <c r="E91" s="42"/>
      <c r="F91" s="228" t="s">
        <v>1117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160</v>
      </c>
      <c r="AU91" s="19" t="s">
        <v>83</v>
      </c>
    </row>
    <row r="92" s="2" customFormat="1">
      <c r="A92" s="40"/>
      <c r="B92" s="41"/>
      <c r="C92" s="42"/>
      <c r="D92" s="232" t="s">
        <v>161</v>
      </c>
      <c r="E92" s="42"/>
      <c r="F92" s="233" t="s">
        <v>1330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161</v>
      </c>
      <c r="AU92" s="19" t="s">
        <v>83</v>
      </c>
    </row>
    <row r="93" s="13" customFormat="1">
      <c r="A93" s="13"/>
      <c r="B93" s="244"/>
      <c r="C93" s="245"/>
      <c r="D93" s="227" t="s">
        <v>191</v>
      </c>
      <c r="E93" s="246" t="s">
        <v>19</v>
      </c>
      <c r="F93" s="247" t="s">
        <v>1331</v>
      </c>
      <c r="G93" s="245"/>
      <c r="H93" s="248">
        <v>26.879999999999999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4" t="s">
        <v>191</v>
      </c>
      <c r="AU93" s="254" t="s">
        <v>83</v>
      </c>
      <c r="AV93" s="13" t="s">
        <v>83</v>
      </c>
      <c r="AW93" s="13" t="s">
        <v>35</v>
      </c>
      <c r="AX93" s="13" t="s">
        <v>74</v>
      </c>
      <c r="AY93" s="254" t="s">
        <v>152</v>
      </c>
    </row>
    <row r="94" s="14" customFormat="1">
      <c r="A94" s="14"/>
      <c r="B94" s="255"/>
      <c r="C94" s="256"/>
      <c r="D94" s="227" t="s">
        <v>191</v>
      </c>
      <c r="E94" s="257" t="s">
        <v>19</v>
      </c>
      <c r="F94" s="258" t="s">
        <v>193</v>
      </c>
      <c r="G94" s="256"/>
      <c r="H94" s="259">
        <v>26.879999999999999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5" t="s">
        <v>191</v>
      </c>
      <c r="AU94" s="265" t="s">
        <v>83</v>
      </c>
      <c r="AV94" s="14" t="s">
        <v>88</v>
      </c>
      <c r="AW94" s="14" t="s">
        <v>35</v>
      </c>
      <c r="AX94" s="14" t="s">
        <v>81</v>
      </c>
      <c r="AY94" s="265" t="s">
        <v>152</v>
      </c>
    </row>
    <row r="95" s="2" customFormat="1" ht="21.75" customHeight="1">
      <c r="A95" s="40"/>
      <c r="B95" s="41"/>
      <c r="C95" s="234" t="s">
        <v>83</v>
      </c>
      <c r="D95" s="234" t="s">
        <v>186</v>
      </c>
      <c r="E95" s="235" t="s">
        <v>1120</v>
      </c>
      <c r="F95" s="236" t="s">
        <v>1121</v>
      </c>
      <c r="G95" s="237" t="s">
        <v>177</v>
      </c>
      <c r="H95" s="238">
        <v>26.879999999999999</v>
      </c>
      <c r="I95" s="239"/>
      <c r="J95" s="240">
        <f>ROUND(I95*H95,2)</f>
        <v>0</v>
      </c>
      <c r="K95" s="236" t="s">
        <v>159</v>
      </c>
      <c r="L95" s="241"/>
      <c r="M95" s="242" t="s">
        <v>19</v>
      </c>
      <c r="N95" s="243" t="s">
        <v>45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189</v>
      </c>
      <c r="AT95" s="225" t="s">
        <v>186</v>
      </c>
      <c r="AU95" s="225" t="s">
        <v>83</v>
      </c>
      <c r="AY95" s="19" t="s">
        <v>152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81</v>
      </c>
      <c r="BK95" s="226">
        <f>ROUND(I95*H95,2)</f>
        <v>0</v>
      </c>
      <c r="BL95" s="19" t="s">
        <v>178</v>
      </c>
      <c r="BM95" s="225" t="s">
        <v>88</v>
      </c>
    </row>
    <row r="96" s="2" customFormat="1">
      <c r="A96" s="40"/>
      <c r="B96" s="41"/>
      <c r="C96" s="42"/>
      <c r="D96" s="227" t="s">
        <v>160</v>
      </c>
      <c r="E96" s="42"/>
      <c r="F96" s="228" t="s">
        <v>1121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160</v>
      </c>
      <c r="AU96" s="19" t="s">
        <v>83</v>
      </c>
    </row>
    <row r="97" s="2" customFormat="1">
      <c r="A97" s="40"/>
      <c r="B97" s="41"/>
      <c r="C97" s="42"/>
      <c r="D97" s="227" t="s">
        <v>242</v>
      </c>
      <c r="E97" s="42"/>
      <c r="F97" s="266" t="s">
        <v>1122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242</v>
      </c>
      <c r="AU97" s="19" t="s">
        <v>83</v>
      </c>
    </row>
    <row r="98" s="2" customFormat="1" ht="24.15" customHeight="1">
      <c r="A98" s="40"/>
      <c r="B98" s="41"/>
      <c r="C98" s="214" t="s">
        <v>106</v>
      </c>
      <c r="D98" s="214" t="s">
        <v>155</v>
      </c>
      <c r="E98" s="215" t="s">
        <v>1123</v>
      </c>
      <c r="F98" s="216" t="s">
        <v>1124</v>
      </c>
      <c r="G98" s="217" t="s">
        <v>167</v>
      </c>
      <c r="H98" s="218">
        <v>0.083000000000000004</v>
      </c>
      <c r="I98" s="219"/>
      <c r="J98" s="220">
        <f>ROUND(I98*H98,2)</f>
        <v>0</v>
      </c>
      <c r="K98" s="216" t="s">
        <v>168</v>
      </c>
      <c r="L98" s="46"/>
      <c r="M98" s="221" t="s">
        <v>19</v>
      </c>
      <c r="N98" s="222" t="s">
        <v>45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178</v>
      </c>
      <c r="AT98" s="225" t="s">
        <v>155</v>
      </c>
      <c r="AU98" s="225" t="s">
        <v>83</v>
      </c>
      <c r="AY98" s="19" t="s">
        <v>152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81</v>
      </c>
      <c r="BK98" s="226">
        <f>ROUND(I98*H98,2)</f>
        <v>0</v>
      </c>
      <c r="BL98" s="19" t="s">
        <v>178</v>
      </c>
      <c r="BM98" s="225" t="s">
        <v>91</v>
      </c>
    </row>
    <row r="99" s="2" customFormat="1">
      <c r="A99" s="40"/>
      <c r="B99" s="41"/>
      <c r="C99" s="42"/>
      <c r="D99" s="227" t="s">
        <v>160</v>
      </c>
      <c r="E99" s="42"/>
      <c r="F99" s="228" t="s">
        <v>1125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160</v>
      </c>
      <c r="AU99" s="19" t="s">
        <v>83</v>
      </c>
    </row>
    <row r="100" s="2" customFormat="1">
      <c r="A100" s="40"/>
      <c r="B100" s="41"/>
      <c r="C100" s="42"/>
      <c r="D100" s="232" t="s">
        <v>161</v>
      </c>
      <c r="E100" s="42"/>
      <c r="F100" s="233" t="s">
        <v>1126</v>
      </c>
      <c r="G100" s="42"/>
      <c r="H100" s="42"/>
      <c r="I100" s="229"/>
      <c r="J100" s="42"/>
      <c r="K100" s="42"/>
      <c r="L100" s="46"/>
      <c r="M100" s="271"/>
      <c r="N100" s="272"/>
      <c r="O100" s="273"/>
      <c r="P100" s="273"/>
      <c r="Q100" s="273"/>
      <c r="R100" s="273"/>
      <c r="S100" s="273"/>
      <c r="T100" s="274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161</v>
      </c>
      <c r="AU100" s="19" t="s">
        <v>83</v>
      </c>
    </row>
    <row r="101" s="2" customFormat="1" ht="6.96" customHeight="1">
      <c r="A101" s="40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E6KEnlxg93uJAq4gl+PWlNC/fwKEnSEKZC2EPWB9fWqT+h7ePpGGAgGR+oOchxAZSIX5WRbUrdftvASpwae2ow==" hashValue="lKWpJJdsFXjQI4OlmSZ/ZKgOQnxYaiG2gAUlJ0OIHcH1AoKhvehBF4VlAbFZBbXXpoWrZI3hnGD7nA89kYp8mw==" algorithmName="SHA-512" password="CC35"/>
  <autoFilter ref="C86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786631160"/>
    <hyperlink ref="F100" r:id="rId2" display="https://podminky.urs.cz/item/CS_URS_2025_02/998786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1264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362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ROUND((SUM(BE94:BE261)),  2)</f>
        <v>0</v>
      </c>
      <c r="G35" s="40"/>
      <c r="H35" s="40"/>
      <c r="I35" s="159">
        <v>0.20999999999999999</v>
      </c>
      <c r="J35" s="158">
        <f>ROUND(((SUM(BE94:BE261))*I35),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ROUND((SUM(BF94:BF261)),  2)</f>
        <v>0</v>
      </c>
      <c r="G36" s="40"/>
      <c r="H36" s="40"/>
      <c r="I36" s="159">
        <v>0.12</v>
      </c>
      <c r="J36" s="158">
        <f>ROUND(((SUM(BF94:BF261))*I36),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ROUND((SUM(BG94:BG261)),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ROUND((SUM(BH94:BH261)),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ROUND((SUM(BI94:BI261)),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1264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6 -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1127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1128</v>
      </c>
      <c r="E65" s="179"/>
      <c r="F65" s="179"/>
      <c r="G65" s="179"/>
      <c r="H65" s="179"/>
      <c r="I65" s="179"/>
      <c r="J65" s="180">
        <f>J116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1129</v>
      </c>
      <c r="E66" s="179"/>
      <c r="F66" s="179"/>
      <c r="G66" s="179"/>
      <c r="H66" s="179"/>
      <c r="I66" s="179"/>
      <c r="J66" s="180">
        <f>J121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363</v>
      </c>
      <c r="E67" s="179"/>
      <c r="F67" s="179"/>
      <c r="G67" s="179"/>
      <c r="H67" s="179"/>
      <c r="I67" s="179"/>
      <c r="J67" s="180">
        <f>J161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1130</v>
      </c>
      <c r="E68" s="179"/>
      <c r="F68" s="179"/>
      <c r="G68" s="179"/>
      <c r="H68" s="179"/>
      <c r="I68" s="179"/>
      <c r="J68" s="180">
        <f>J181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364</v>
      </c>
      <c r="E69" s="179"/>
      <c r="F69" s="179"/>
      <c r="G69" s="179"/>
      <c r="H69" s="179"/>
      <c r="I69" s="179"/>
      <c r="J69" s="180">
        <f>J190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365</v>
      </c>
      <c r="E70" s="179"/>
      <c r="F70" s="179"/>
      <c r="G70" s="179"/>
      <c r="H70" s="179"/>
      <c r="I70" s="179"/>
      <c r="J70" s="180">
        <f>J216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1131</v>
      </c>
      <c r="E71" s="179"/>
      <c r="F71" s="179"/>
      <c r="G71" s="179"/>
      <c r="H71" s="179"/>
      <c r="I71" s="179"/>
      <c r="J71" s="180">
        <f>J246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363</v>
      </c>
      <c r="E72" s="179"/>
      <c r="F72" s="179"/>
      <c r="G72" s="179"/>
      <c r="H72" s="179"/>
      <c r="I72" s="179"/>
      <c r="J72" s="180">
        <f>J249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137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IROP výzva 37 (ZŠ Písečná)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122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1264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124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6 - Elektroinstalace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ZŠ Písečná 5144, Chomutov</v>
      </c>
      <c r="G88" s="42"/>
      <c r="H88" s="42"/>
      <c r="I88" s="34" t="s">
        <v>23</v>
      </c>
      <c r="J88" s="74" t="str">
        <f>IF(J14="","",J14)</f>
        <v>29. 1. 2026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25</v>
      </c>
      <c r="D90" s="42"/>
      <c r="E90" s="42"/>
      <c r="F90" s="29" t="str">
        <f>E17</f>
        <v>Statutární město Chomutov</v>
      </c>
      <c r="G90" s="42"/>
      <c r="H90" s="42"/>
      <c r="I90" s="34" t="s">
        <v>32</v>
      </c>
      <c r="J90" s="38" t="str">
        <f>E23</f>
        <v>Digitronic CZ s.r.o. Hradec Králové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30</v>
      </c>
      <c r="D91" s="42"/>
      <c r="E91" s="42"/>
      <c r="F91" s="29" t="str">
        <f>IF(E20="","",E20)</f>
        <v>Vyplň údaj</v>
      </c>
      <c r="G91" s="42"/>
      <c r="H91" s="42"/>
      <c r="I91" s="34" t="s">
        <v>36</v>
      </c>
      <c r="J91" s="38" t="str">
        <f>E26</f>
        <v xml:space="preserve"> 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138</v>
      </c>
      <c r="D93" s="190" t="s">
        <v>59</v>
      </c>
      <c r="E93" s="190" t="s">
        <v>55</v>
      </c>
      <c r="F93" s="190" t="s">
        <v>56</v>
      </c>
      <c r="G93" s="190" t="s">
        <v>139</v>
      </c>
      <c r="H93" s="190" t="s">
        <v>140</v>
      </c>
      <c r="I93" s="190" t="s">
        <v>141</v>
      </c>
      <c r="J93" s="190" t="s">
        <v>128</v>
      </c>
      <c r="K93" s="191" t="s">
        <v>142</v>
      </c>
      <c r="L93" s="192"/>
      <c r="M93" s="94" t="s">
        <v>19</v>
      </c>
      <c r="N93" s="95" t="s">
        <v>44</v>
      </c>
      <c r="O93" s="95" t="s">
        <v>143</v>
      </c>
      <c r="P93" s="95" t="s">
        <v>144</v>
      </c>
      <c r="Q93" s="95" t="s">
        <v>145</v>
      </c>
      <c r="R93" s="95" t="s">
        <v>146</v>
      </c>
      <c r="S93" s="95" t="s">
        <v>147</v>
      </c>
      <c r="T93" s="96" t="s">
        <v>148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149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P95+P116+P121+P161+P181+P190+P216+P246+P249</f>
        <v>0</v>
      </c>
      <c r="Q94" s="98"/>
      <c r="R94" s="195">
        <f>R95+R116+R121+R161+R181+R190+R216+R246+R249</f>
        <v>0</v>
      </c>
      <c r="S94" s="98"/>
      <c r="T94" s="196">
        <f>T95+T116+T121+T161+T181+T190+T216+T246+T249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73</v>
      </c>
      <c r="AU94" s="19" t="s">
        <v>129</v>
      </c>
      <c r="BK94" s="197">
        <f>BK95+BK116+BK121+BK161+BK181+BK190+BK216+BK246+BK249</f>
        <v>0</v>
      </c>
    </row>
    <row r="95" s="12" customFormat="1" ht="25.92" customHeight="1">
      <c r="A95" s="12"/>
      <c r="B95" s="198"/>
      <c r="C95" s="199"/>
      <c r="D95" s="200" t="s">
        <v>73</v>
      </c>
      <c r="E95" s="201" t="s">
        <v>423</v>
      </c>
      <c r="F95" s="201" t="s">
        <v>1132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SUM(P96:P115)</f>
        <v>0</v>
      </c>
      <c r="Q95" s="206"/>
      <c r="R95" s="207">
        <f>SUM(R96:R115)</f>
        <v>0</v>
      </c>
      <c r="S95" s="206"/>
      <c r="T95" s="208">
        <f>SUM(T96:T115)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73</v>
      </c>
      <c r="AU95" s="210" t="s">
        <v>74</v>
      </c>
      <c r="AY95" s="209" t="s">
        <v>152</v>
      </c>
      <c r="BK95" s="211">
        <f>SUM(BK96:BK115)</f>
        <v>0</v>
      </c>
    </row>
    <row r="96" s="2" customFormat="1" ht="21.75" customHeight="1">
      <c r="A96" s="40"/>
      <c r="B96" s="41"/>
      <c r="C96" s="214" t="s">
        <v>81</v>
      </c>
      <c r="D96" s="214" t="s">
        <v>155</v>
      </c>
      <c r="E96" s="215" t="s">
        <v>1133</v>
      </c>
      <c r="F96" s="216" t="s">
        <v>1134</v>
      </c>
      <c r="G96" s="217" t="s">
        <v>317</v>
      </c>
      <c r="H96" s="218">
        <v>24</v>
      </c>
      <c r="I96" s="219"/>
      <c r="J96" s="220">
        <f>ROUND(I96*H96,2)</f>
        <v>0</v>
      </c>
      <c r="K96" s="216" t="s">
        <v>256</v>
      </c>
      <c r="L96" s="46"/>
      <c r="M96" s="221" t="s">
        <v>19</v>
      </c>
      <c r="N96" s="222" t="s">
        <v>45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88</v>
      </c>
      <c r="AT96" s="225" t="s">
        <v>155</v>
      </c>
      <c r="AU96" s="225" t="s">
        <v>81</v>
      </c>
      <c r="AY96" s="19" t="s">
        <v>152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88</v>
      </c>
      <c r="BM96" s="225" t="s">
        <v>83</v>
      </c>
    </row>
    <row r="97" s="2" customFormat="1">
      <c r="A97" s="40"/>
      <c r="B97" s="41"/>
      <c r="C97" s="42"/>
      <c r="D97" s="227" t="s">
        <v>160</v>
      </c>
      <c r="E97" s="42"/>
      <c r="F97" s="228" t="s">
        <v>1134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160</v>
      </c>
      <c r="AU97" s="19" t="s">
        <v>81</v>
      </c>
    </row>
    <row r="98" s="2" customFormat="1" ht="21.75" customHeight="1">
      <c r="A98" s="40"/>
      <c r="B98" s="41"/>
      <c r="C98" s="234" t="s">
        <v>83</v>
      </c>
      <c r="D98" s="234" t="s">
        <v>186</v>
      </c>
      <c r="E98" s="235" t="s">
        <v>1135</v>
      </c>
      <c r="F98" s="236" t="s">
        <v>1136</v>
      </c>
      <c r="G98" s="237" t="s">
        <v>317</v>
      </c>
      <c r="H98" s="238">
        <v>24</v>
      </c>
      <c r="I98" s="239"/>
      <c r="J98" s="240">
        <f>ROUND(I98*H98,2)</f>
        <v>0</v>
      </c>
      <c r="K98" s="236" t="s">
        <v>256</v>
      </c>
      <c r="L98" s="241"/>
      <c r="M98" s="242" t="s">
        <v>19</v>
      </c>
      <c r="N98" s="243" t="s">
        <v>45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183</v>
      </c>
      <c r="AT98" s="225" t="s">
        <v>186</v>
      </c>
      <c r="AU98" s="225" t="s">
        <v>81</v>
      </c>
      <c r="AY98" s="19" t="s">
        <v>152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81</v>
      </c>
      <c r="BK98" s="226">
        <f>ROUND(I98*H98,2)</f>
        <v>0</v>
      </c>
      <c r="BL98" s="19" t="s">
        <v>88</v>
      </c>
      <c r="BM98" s="225" t="s">
        <v>88</v>
      </c>
    </row>
    <row r="99" s="2" customFormat="1">
      <c r="A99" s="40"/>
      <c r="B99" s="41"/>
      <c r="C99" s="42"/>
      <c r="D99" s="227" t="s">
        <v>160</v>
      </c>
      <c r="E99" s="42"/>
      <c r="F99" s="228" t="s">
        <v>1136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160</v>
      </c>
      <c r="AU99" s="19" t="s">
        <v>81</v>
      </c>
    </row>
    <row r="100" s="2" customFormat="1" ht="24.15" customHeight="1">
      <c r="A100" s="40"/>
      <c r="B100" s="41"/>
      <c r="C100" s="214" t="s">
        <v>106</v>
      </c>
      <c r="D100" s="214" t="s">
        <v>155</v>
      </c>
      <c r="E100" s="215" t="s">
        <v>1137</v>
      </c>
      <c r="F100" s="216" t="s">
        <v>1138</v>
      </c>
      <c r="G100" s="217" t="s">
        <v>317</v>
      </c>
      <c r="H100" s="218">
        <v>3</v>
      </c>
      <c r="I100" s="219"/>
      <c r="J100" s="220">
        <f>ROUND(I100*H100,2)</f>
        <v>0</v>
      </c>
      <c r="K100" s="216" t="s">
        <v>256</v>
      </c>
      <c r="L100" s="46"/>
      <c r="M100" s="221" t="s">
        <v>19</v>
      </c>
      <c r="N100" s="222" t="s">
        <v>45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88</v>
      </c>
      <c r="AT100" s="225" t="s">
        <v>155</v>
      </c>
      <c r="AU100" s="225" t="s">
        <v>81</v>
      </c>
      <c r="AY100" s="19" t="s">
        <v>152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88</v>
      </c>
      <c r="BM100" s="225" t="s">
        <v>91</v>
      </c>
    </row>
    <row r="101" s="2" customFormat="1">
      <c r="A101" s="40"/>
      <c r="B101" s="41"/>
      <c r="C101" s="42"/>
      <c r="D101" s="227" t="s">
        <v>160</v>
      </c>
      <c r="E101" s="42"/>
      <c r="F101" s="228" t="s">
        <v>1138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81</v>
      </c>
    </row>
    <row r="102" s="2" customFormat="1" ht="24.15" customHeight="1">
      <c r="A102" s="40"/>
      <c r="B102" s="41"/>
      <c r="C102" s="234" t="s">
        <v>88</v>
      </c>
      <c r="D102" s="234" t="s">
        <v>186</v>
      </c>
      <c r="E102" s="235" t="s">
        <v>1139</v>
      </c>
      <c r="F102" s="236" t="s">
        <v>1140</v>
      </c>
      <c r="G102" s="237" t="s">
        <v>317</v>
      </c>
      <c r="H102" s="238">
        <v>3</v>
      </c>
      <c r="I102" s="239"/>
      <c r="J102" s="240">
        <f>ROUND(I102*H102,2)</f>
        <v>0</v>
      </c>
      <c r="K102" s="236" t="s">
        <v>256</v>
      </c>
      <c r="L102" s="241"/>
      <c r="M102" s="242" t="s">
        <v>19</v>
      </c>
      <c r="N102" s="243" t="s">
        <v>45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183</v>
      </c>
      <c r="AT102" s="225" t="s">
        <v>186</v>
      </c>
      <c r="AU102" s="225" t="s">
        <v>81</v>
      </c>
      <c r="AY102" s="19" t="s">
        <v>152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88</v>
      </c>
      <c r="BM102" s="225" t="s">
        <v>183</v>
      </c>
    </row>
    <row r="103" s="2" customFormat="1">
      <c r="A103" s="40"/>
      <c r="B103" s="41"/>
      <c r="C103" s="42"/>
      <c r="D103" s="227" t="s">
        <v>160</v>
      </c>
      <c r="E103" s="42"/>
      <c r="F103" s="228" t="s">
        <v>1140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81</v>
      </c>
    </row>
    <row r="104" s="2" customFormat="1" ht="24.15" customHeight="1">
      <c r="A104" s="40"/>
      <c r="B104" s="41"/>
      <c r="C104" s="214" t="s">
        <v>109</v>
      </c>
      <c r="D104" s="214" t="s">
        <v>155</v>
      </c>
      <c r="E104" s="215" t="s">
        <v>1141</v>
      </c>
      <c r="F104" s="216" t="s">
        <v>1142</v>
      </c>
      <c r="G104" s="217" t="s">
        <v>317</v>
      </c>
      <c r="H104" s="218">
        <v>27</v>
      </c>
      <c r="I104" s="219"/>
      <c r="J104" s="220">
        <f>ROUND(I104*H104,2)</f>
        <v>0</v>
      </c>
      <c r="K104" s="216" t="s">
        <v>256</v>
      </c>
      <c r="L104" s="46"/>
      <c r="M104" s="221" t="s">
        <v>19</v>
      </c>
      <c r="N104" s="222" t="s">
        <v>45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88</v>
      </c>
      <c r="AT104" s="225" t="s">
        <v>155</v>
      </c>
      <c r="AU104" s="225" t="s">
        <v>81</v>
      </c>
      <c r="AY104" s="19" t="s">
        <v>152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88</v>
      </c>
      <c r="BM104" s="225" t="s">
        <v>190</v>
      </c>
    </row>
    <row r="105" s="2" customFormat="1">
      <c r="A105" s="40"/>
      <c r="B105" s="41"/>
      <c r="C105" s="42"/>
      <c r="D105" s="227" t="s">
        <v>160</v>
      </c>
      <c r="E105" s="42"/>
      <c r="F105" s="228" t="s">
        <v>1142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160</v>
      </c>
      <c r="AU105" s="19" t="s">
        <v>81</v>
      </c>
    </row>
    <row r="106" s="2" customFormat="1" ht="16.5" customHeight="1">
      <c r="A106" s="40"/>
      <c r="B106" s="41"/>
      <c r="C106" s="214" t="s">
        <v>91</v>
      </c>
      <c r="D106" s="214" t="s">
        <v>155</v>
      </c>
      <c r="E106" s="215" t="s">
        <v>1143</v>
      </c>
      <c r="F106" s="216" t="s">
        <v>1144</v>
      </c>
      <c r="G106" s="217" t="s">
        <v>317</v>
      </c>
      <c r="H106" s="218">
        <v>3</v>
      </c>
      <c r="I106" s="219"/>
      <c r="J106" s="220">
        <f>ROUND(I106*H106,2)</f>
        <v>0</v>
      </c>
      <c r="K106" s="216" t="s">
        <v>256</v>
      </c>
      <c r="L106" s="46"/>
      <c r="M106" s="221" t="s">
        <v>19</v>
      </c>
      <c r="N106" s="222" t="s">
        <v>45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88</v>
      </c>
      <c r="AT106" s="225" t="s">
        <v>155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88</v>
      </c>
      <c r="BM106" s="225" t="s">
        <v>8</v>
      </c>
    </row>
    <row r="107" s="2" customFormat="1">
      <c r="A107" s="40"/>
      <c r="B107" s="41"/>
      <c r="C107" s="42"/>
      <c r="D107" s="227" t="s">
        <v>160</v>
      </c>
      <c r="E107" s="42"/>
      <c r="F107" s="228" t="s">
        <v>1144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160</v>
      </c>
      <c r="AU107" s="19" t="s">
        <v>81</v>
      </c>
    </row>
    <row r="108" s="2" customFormat="1" ht="16.5" customHeight="1">
      <c r="A108" s="40"/>
      <c r="B108" s="41"/>
      <c r="C108" s="214" t="s">
        <v>198</v>
      </c>
      <c r="D108" s="214" t="s">
        <v>155</v>
      </c>
      <c r="E108" s="215" t="s">
        <v>1145</v>
      </c>
      <c r="F108" s="216" t="s">
        <v>1146</v>
      </c>
      <c r="G108" s="217" t="s">
        <v>317</v>
      </c>
      <c r="H108" s="218">
        <v>24</v>
      </c>
      <c r="I108" s="219"/>
      <c r="J108" s="220">
        <f>ROUND(I108*H108,2)</f>
        <v>0</v>
      </c>
      <c r="K108" s="216" t="s">
        <v>256</v>
      </c>
      <c r="L108" s="46"/>
      <c r="M108" s="221" t="s">
        <v>19</v>
      </c>
      <c r="N108" s="222" t="s">
        <v>45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88</v>
      </c>
      <c r="AT108" s="225" t="s">
        <v>155</v>
      </c>
      <c r="AU108" s="225" t="s">
        <v>81</v>
      </c>
      <c r="AY108" s="19" t="s">
        <v>152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88</v>
      </c>
      <c r="BM108" s="225" t="s">
        <v>201</v>
      </c>
    </row>
    <row r="109" s="2" customFormat="1">
      <c r="A109" s="40"/>
      <c r="B109" s="41"/>
      <c r="C109" s="42"/>
      <c r="D109" s="227" t="s">
        <v>160</v>
      </c>
      <c r="E109" s="42"/>
      <c r="F109" s="228" t="s">
        <v>1146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160</v>
      </c>
      <c r="AU109" s="19" t="s">
        <v>81</v>
      </c>
    </row>
    <row r="110" s="2" customFormat="1" ht="16.5" customHeight="1">
      <c r="A110" s="40"/>
      <c r="B110" s="41"/>
      <c r="C110" s="214" t="s">
        <v>183</v>
      </c>
      <c r="D110" s="214" t="s">
        <v>155</v>
      </c>
      <c r="E110" s="215" t="s">
        <v>1147</v>
      </c>
      <c r="F110" s="216" t="s">
        <v>1148</v>
      </c>
      <c r="G110" s="217" t="s">
        <v>234</v>
      </c>
      <c r="H110" s="218">
        <v>0.59999999999999998</v>
      </c>
      <c r="I110" s="219"/>
      <c r="J110" s="220">
        <f>ROUND(I110*H110,2)</f>
        <v>0</v>
      </c>
      <c r="K110" s="216" t="s">
        <v>256</v>
      </c>
      <c r="L110" s="46"/>
      <c r="M110" s="221" t="s">
        <v>19</v>
      </c>
      <c r="N110" s="222" t="s">
        <v>45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88</v>
      </c>
      <c r="AT110" s="225" t="s">
        <v>155</v>
      </c>
      <c r="AU110" s="225" t="s">
        <v>81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88</v>
      </c>
      <c r="BM110" s="225" t="s">
        <v>178</v>
      </c>
    </row>
    <row r="111" s="2" customFormat="1">
      <c r="A111" s="40"/>
      <c r="B111" s="41"/>
      <c r="C111" s="42"/>
      <c r="D111" s="227" t="s">
        <v>160</v>
      </c>
      <c r="E111" s="42"/>
      <c r="F111" s="228" t="s">
        <v>1148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160</v>
      </c>
      <c r="AU111" s="19" t="s">
        <v>81</v>
      </c>
    </row>
    <row r="112" s="2" customFormat="1" ht="16.5" customHeight="1">
      <c r="A112" s="40"/>
      <c r="B112" s="41"/>
      <c r="C112" s="214" t="s">
        <v>153</v>
      </c>
      <c r="D112" s="214" t="s">
        <v>155</v>
      </c>
      <c r="E112" s="215" t="s">
        <v>1149</v>
      </c>
      <c r="F112" s="216" t="s">
        <v>1150</v>
      </c>
      <c r="G112" s="217" t="s">
        <v>317</v>
      </c>
      <c r="H112" s="218">
        <v>27</v>
      </c>
      <c r="I112" s="219"/>
      <c r="J112" s="220">
        <f>ROUND(I112*H112,2)</f>
        <v>0</v>
      </c>
      <c r="K112" s="216" t="s">
        <v>256</v>
      </c>
      <c r="L112" s="46"/>
      <c r="M112" s="221" t="s">
        <v>19</v>
      </c>
      <c r="N112" s="222" t="s">
        <v>45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88</v>
      </c>
      <c r="AT112" s="225" t="s">
        <v>155</v>
      </c>
      <c r="AU112" s="225" t="s">
        <v>81</v>
      </c>
      <c r="AY112" s="19" t="s">
        <v>152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81</v>
      </c>
      <c r="BK112" s="226">
        <f>ROUND(I112*H112,2)</f>
        <v>0</v>
      </c>
      <c r="BL112" s="19" t="s">
        <v>88</v>
      </c>
      <c r="BM112" s="225" t="s">
        <v>211</v>
      </c>
    </row>
    <row r="113" s="2" customFormat="1">
      <c r="A113" s="40"/>
      <c r="B113" s="41"/>
      <c r="C113" s="42"/>
      <c r="D113" s="227" t="s">
        <v>160</v>
      </c>
      <c r="E113" s="42"/>
      <c r="F113" s="228" t="s">
        <v>1150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160</v>
      </c>
      <c r="AU113" s="19" t="s">
        <v>81</v>
      </c>
    </row>
    <row r="114" s="2" customFormat="1" ht="16.5" customHeight="1">
      <c r="A114" s="40"/>
      <c r="B114" s="41"/>
      <c r="C114" s="214" t="s">
        <v>190</v>
      </c>
      <c r="D114" s="214" t="s">
        <v>155</v>
      </c>
      <c r="E114" s="215" t="s">
        <v>1151</v>
      </c>
      <c r="F114" s="216" t="s">
        <v>1152</v>
      </c>
      <c r="G114" s="217" t="s">
        <v>395</v>
      </c>
      <c r="H114" s="218">
        <v>1</v>
      </c>
      <c r="I114" s="219"/>
      <c r="J114" s="220">
        <f>ROUND(I114*H114,2)</f>
        <v>0</v>
      </c>
      <c r="K114" s="216" t="s">
        <v>256</v>
      </c>
      <c r="L114" s="46"/>
      <c r="M114" s="221" t="s">
        <v>19</v>
      </c>
      <c r="N114" s="222" t="s">
        <v>45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88</v>
      </c>
      <c r="AT114" s="225" t="s">
        <v>155</v>
      </c>
      <c r="AU114" s="225" t="s">
        <v>81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88</v>
      </c>
      <c r="BM114" s="225" t="s">
        <v>216</v>
      </c>
    </row>
    <row r="115" s="2" customFormat="1">
      <c r="A115" s="40"/>
      <c r="B115" s="41"/>
      <c r="C115" s="42"/>
      <c r="D115" s="227" t="s">
        <v>160</v>
      </c>
      <c r="E115" s="42"/>
      <c r="F115" s="228" t="s">
        <v>1152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81</v>
      </c>
    </row>
    <row r="116" s="12" customFormat="1" ht="25.92" customHeight="1">
      <c r="A116" s="12"/>
      <c r="B116" s="198"/>
      <c r="C116" s="199"/>
      <c r="D116" s="200" t="s">
        <v>73</v>
      </c>
      <c r="E116" s="201" t="s">
        <v>1153</v>
      </c>
      <c r="F116" s="201" t="s">
        <v>1154</v>
      </c>
      <c r="G116" s="199"/>
      <c r="H116" s="199"/>
      <c r="I116" s="202"/>
      <c r="J116" s="203">
        <f>BK116</f>
        <v>0</v>
      </c>
      <c r="K116" s="199"/>
      <c r="L116" s="204"/>
      <c r="M116" s="205"/>
      <c r="N116" s="206"/>
      <c r="O116" s="206"/>
      <c r="P116" s="207">
        <f>SUM(P117:P120)</f>
        <v>0</v>
      </c>
      <c r="Q116" s="206"/>
      <c r="R116" s="207">
        <f>SUM(R117:R120)</f>
        <v>0</v>
      </c>
      <c r="S116" s="206"/>
      <c r="T116" s="208">
        <f>SUM(T117:T120)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81</v>
      </c>
      <c r="AT116" s="210" t="s">
        <v>73</v>
      </c>
      <c r="AU116" s="210" t="s">
        <v>74</v>
      </c>
      <c r="AY116" s="209" t="s">
        <v>152</v>
      </c>
      <c r="BK116" s="211">
        <f>SUM(BK117:BK120)</f>
        <v>0</v>
      </c>
    </row>
    <row r="117" s="2" customFormat="1" ht="21.75" customHeight="1">
      <c r="A117" s="40"/>
      <c r="B117" s="41"/>
      <c r="C117" s="214" t="s">
        <v>219</v>
      </c>
      <c r="D117" s="214" t="s">
        <v>155</v>
      </c>
      <c r="E117" s="215" t="s">
        <v>1155</v>
      </c>
      <c r="F117" s="216" t="s">
        <v>1156</v>
      </c>
      <c r="G117" s="217" t="s">
        <v>317</v>
      </c>
      <c r="H117" s="218">
        <v>3</v>
      </c>
      <c r="I117" s="219"/>
      <c r="J117" s="220">
        <f>ROUND(I117*H117,2)</f>
        <v>0</v>
      </c>
      <c r="K117" s="216" t="s">
        <v>256</v>
      </c>
      <c r="L117" s="46"/>
      <c r="M117" s="221" t="s">
        <v>19</v>
      </c>
      <c r="N117" s="222" t="s">
        <v>45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88</v>
      </c>
      <c r="AT117" s="225" t="s">
        <v>155</v>
      </c>
      <c r="AU117" s="225" t="s">
        <v>81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81</v>
      </c>
      <c r="BK117" s="226">
        <f>ROUND(I117*H117,2)</f>
        <v>0</v>
      </c>
      <c r="BL117" s="19" t="s">
        <v>88</v>
      </c>
      <c r="BM117" s="225" t="s">
        <v>222</v>
      </c>
    </row>
    <row r="118" s="2" customFormat="1">
      <c r="A118" s="40"/>
      <c r="B118" s="41"/>
      <c r="C118" s="42"/>
      <c r="D118" s="227" t="s">
        <v>160</v>
      </c>
      <c r="E118" s="42"/>
      <c r="F118" s="228" t="s">
        <v>1156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81</v>
      </c>
    </row>
    <row r="119" s="2" customFormat="1" ht="21.75" customHeight="1">
      <c r="A119" s="40"/>
      <c r="B119" s="41"/>
      <c r="C119" s="234" t="s">
        <v>8</v>
      </c>
      <c r="D119" s="234" t="s">
        <v>186</v>
      </c>
      <c r="E119" s="235" t="s">
        <v>1157</v>
      </c>
      <c r="F119" s="236" t="s">
        <v>1158</v>
      </c>
      <c r="G119" s="237" t="s">
        <v>317</v>
      </c>
      <c r="H119" s="238">
        <v>3</v>
      </c>
      <c r="I119" s="239"/>
      <c r="J119" s="240">
        <f>ROUND(I119*H119,2)</f>
        <v>0</v>
      </c>
      <c r="K119" s="236" t="s">
        <v>256</v>
      </c>
      <c r="L119" s="241"/>
      <c r="M119" s="242" t="s">
        <v>19</v>
      </c>
      <c r="N119" s="243" t="s">
        <v>45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183</v>
      </c>
      <c r="AT119" s="225" t="s">
        <v>186</v>
      </c>
      <c r="AU119" s="225" t="s">
        <v>81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88</v>
      </c>
      <c r="BM119" s="225" t="s">
        <v>226</v>
      </c>
    </row>
    <row r="120" s="2" customFormat="1">
      <c r="A120" s="40"/>
      <c r="B120" s="41"/>
      <c r="C120" s="42"/>
      <c r="D120" s="227" t="s">
        <v>160</v>
      </c>
      <c r="E120" s="42"/>
      <c r="F120" s="228" t="s">
        <v>1158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160</v>
      </c>
      <c r="AU120" s="19" t="s">
        <v>81</v>
      </c>
    </row>
    <row r="121" s="12" customFormat="1" ht="25.92" customHeight="1">
      <c r="A121" s="12"/>
      <c r="B121" s="198"/>
      <c r="C121" s="199"/>
      <c r="D121" s="200" t="s">
        <v>73</v>
      </c>
      <c r="E121" s="201" t="s">
        <v>1159</v>
      </c>
      <c r="F121" s="201" t="s">
        <v>1160</v>
      </c>
      <c r="G121" s="199"/>
      <c r="H121" s="199"/>
      <c r="I121" s="202"/>
      <c r="J121" s="203">
        <f>BK121</f>
        <v>0</v>
      </c>
      <c r="K121" s="199"/>
      <c r="L121" s="204"/>
      <c r="M121" s="205"/>
      <c r="N121" s="206"/>
      <c r="O121" s="206"/>
      <c r="P121" s="207">
        <f>SUM(P122:P160)</f>
        <v>0</v>
      </c>
      <c r="Q121" s="206"/>
      <c r="R121" s="207">
        <f>SUM(R122:R160)</f>
        <v>0</v>
      </c>
      <c r="S121" s="206"/>
      <c r="T121" s="208">
        <f>SUM(T122:T160)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81</v>
      </c>
      <c r="AT121" s="210" t="s">
        <v>73</v>
      </c>
      <c r="AU121" s="210" t="s">
        <v>74</v>
      </c>
      <c r="AY121" s="209" t="s">
        <v>152</v>
      </c>
      <c r="BK121" s="211">
        <f>SUM(BK122:BK160)</f>
        <v>0</v>
      </c>
    </row>
    <row r="122" s="2" customFormat="1" ht="33" customHeight="1">
      <c r="A122" s="40"/>
      <c r="B122" s="41"/>
      <c r="C122" s="214" t="s">
        <v>231</v>
      </c>
      <c r="D122" s="214" t="s">
        <v>155</v>
      </c>
      <c r="E122" s="215" t="s">
        <v>1161</v>
      </c>
      <c r="F122" s="216" t="s">
        <v>1162</v>
      </c>
      <c r="G122" s="217" t="s">
        <v>317</v>
      </c>
      <c r="H122" s="218">
        <v>3</v>
      </c>
      <c r="I122" s="219"/>
      <c r="J122" s="220">
        <f>ROUND(I122*H122,2)</f>
        <v>0</v>
      </c>
      <c r="K122" s="216" t="s">
        <v>256</v>
      </c>
      <c r="L122" s="46"/>
      <c r="M122" s="221" t="s">
        <v>19</v>
      </c>
      <c r="N122" s="222" t="s">
        <v>45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88</v>
      </c>
      <c r="AT122" s="225" t="s">
        <v>155</v>
      </c>
      <c r="AU122" s="225" t="s">
        <v>81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88</v>
      </c>
      <c r="BM122" s="225" t="s">
        <v>235</v>
      </c>
    </row>
    <row r="123" s="2" customFormat="1">
      <c r="A123" s="40"/>
      <c r="B123" s="41"/>
      <c r="C123" s="42"/>
      <c r="D123" s="227" t="s">
        <v>160</v>
      </c>
      <c r="E123" s="42"/>
      <c r="F123" s="228" t="s">
        <v>1162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160</v>
      </c>
      <c r="AU123" s="19" t="s">
        <v>81</v>
      </c>
    </row>
    <row r="124" s="2" customFormat="1" ht="33" customHeight="1">
      <c r="A124" s="40"/>
      <c r="B124" s="41"/>
      <c r="C124" s="234" t="s">
        <v>201</v>
      </c>
      <c r="D124" s="234" t="s">
        <v>186</v>
      </c>
      <c r="E124" s="235" t="s">
        <v>1163</v>
      </c>
      <c r="F124" s="236" t="s">
        <v>1164</v>
      </c>
      <c r="G124" s="237" t="s">
        <v>317</v>
      </c>
      <c r="H124" s="238">
        <v>3</v>
      </c>
      <c r="I124" s="239"/>
      <c r="J124" s="240">
        <f>ROUND(I124*H124,2)</f>
        <v>0</v>
      </c>
      <c r="K124" s="236" t="s">
        <v>256</v>
      </c>
      <c r="L124" s="241"/>
      <c r="M124" s="242" t="s">
        <v>19</v>
      </c>
      <c r="N124" s="243" t="s">
        <v>45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183</v>
      </c>
      <c r="AT124" s="225" t="s">
        <v>186</v>
      </c>
      <c r="AU124" s="225" t="s">
        <v>81</v>
      </c>
      <c r="AY124" s="19" t="s">
        <v>152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88</v>
      </c>
      <c r="BM124" s="225" t="s">
        <v>241</v>
      </c>
    </row>
    <row r="125" s="2" customFormat="1">
      <c r="A125" s="40"/>
      <c r="B125" s="41"/>
      <c r="C125" s="42"/>
      <c r="D125" s="227" t="s">
        <v>160</v>
      </c>
      <c r="E125" s="42"/>
      <c r="F125" s="228" t="s">
        <v>1164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160</v>
      </c>
      <c r="AU125" s="19" t="s">
        <v>81</v>
      </c>
    </row>
    <row r="126" s="2" customFormat="1">
      <c r="A126" s="40"/>
      <c r="B126" s="41"/>
      <c r="C126" s="42"/>
      <c r="D126" s="227" t="s">
        <v>242</v>
      </c>
      <c r="E126" s="42"/>
      <c r="F126" s="266" t="s">
        <v>1165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242</v>
      </c>
      <c r="AU126" s="19" t="s">
        <v>81</v>
      </c>
    </row>
    <row r="127" s="2" customFormat="1" ht="24.15" customHeight="1">
      <c r="A127" s="40"/>
      <c r="B127" s="41"/>
      <c r="C127" s="214" t="s">
        <v>299</v>
      </c>
      <c r="D127" s="214" t="s">
        <v>155</v>
      </c>
      <c r="E127" s="215" t="s">
        <v>1166</v>
      </c>
      <c r="F127" s="216" t="s">
        <v>1167</v>
      </c>
      <c r="G127" s="217" t="s">
        <v>317</v>
      </c>
      <c r="H127" s="218">
        <v>3</v>
      </c>
      <c r="I127" s="219"/>
      <c r="J127" s="220">
        <f>ROUND(I127*H127,2)</f>
        <v>0</v>
      </c>
      <c r="K127" s="216" t="s">
        <v>256</v>
      </c>
      <c r="L127" s="46"/>
      <c r="M127" s="221" t="s">
        <v>19</v>
      </c>
      <c r="N127" s="222" t="s">
        <v>45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88</v>
      </c>
      <c r="AT127" s="225" t="s">
        <v>155</v>
      </c>
      <c r="AU127" s="225" t="s">
        <v>81</v>
      </c>
      <c r="AY127" s="19" t="s">
        <v>152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81</v>
      </c>
      <c r="BK127" s="226">
        <f>ROUND(I127*H127,2)</f>
        <v>0</v>
      </c>
      <c r="BL127" s="19" t="s">
        <v>88</v>
      </c>
      <c r="BM127" s="225" t="s">
        <v>302</v>
      </c>
    </row>
    <row r="128" s="2" customFormat="1">
      <c r="A128" s="40"/>
      <c r="B128" s="41"/>
      <c r="C128" s="42"/>
      <c r="D128" s="227" t="s">
        <v>160</v>
      </c>
      <c r="E128" s="42"/>
      <c r="F128" s="228" t="s">
        <v>1167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160</v>
      </c>
      <c r="AU128" s="19" t="s">
        <v>81</v>
      </c>
    </row>
    <row r="129" s="2" customFormat="1" ht="24.15" customHeight="1">
      <c r="A129" s="40"/>
      <c r="B129" s="41"/>
      <c r="C129" s="234" t="s">
        <v>178</v>
      </c>
      <c r="D129" s="234" t="s">
        <v>186</v>
      </c>
      <c r="E129" s="235" t="s">
        <v>1168</v>
      </c>
      <c r="F129" s="236" t="s">
        <v>1169</v>
      </c>
      <c r="G129" s="237" t="s">
        <v>317</v>
      </c>
      <c r="H129" s="238">
        <v>3</v>
      </c>
      <c r="I129" s="239"/>
      <c r="J129" s="240">
        <f>ROUND(I129*H129,2)</f>
        <v>0</v>
      </c>
      <c r="K129" s="236" t="s">
        <v>256</v>
      </c>
      <c r="L129" s="241"/>
      <c r="M129" s="242" t="s">
        <v>19</v>
      </c>
      <c r="N129" s="243" t="s">
        <v>45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183</v>
      </c>
      <c r="AT129" s="225" t="s">
        <v>186</v>
      </c>
      <c r="AU129" s="225" t="s">
        <v>81</v>
      </c>
      <c r="AY129" s="19" t="s">
        <v>152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81</v>
      </c>
      <c r="BK129" s="226">
        <f>ROUND(I129*H129,2)</f>
        <v>0</v>
      </c>
      <c r="BL129" s="19" t="s">
        <v>88</v>
      </c>
      <c r="BM129" s="225" t="s">
        <v>189</v>
      </c>
    </row>
    <row r="130" s="2" customFormat="1">
      <c r="A130" s="40"/>
      <c r="B130" s="41"/>
      <c r="C130" s="42"/>
      <c r="D130" s="227" t="s">
        <v>160</v>
      </c>
      <c r="E130" s="42"/>
      <c r="F130" s="228" t="s">
        <v>1169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160</v>
      </c>
      <c r="AU130" s="19" t="s">
        <v>81</v>
      </c>
    </row>
    <row r="131" s="2" customFormat="1" ht="16.5" customHeight="1">
      <c r="A131" s="40"/>
      <c r="B131" s="41"/>
      <c r="C131" s="214" t="s">
        <v>308</v>
      </c>
      <c r="D131" s="214" t="s">
        <v>155</v>
      </c>
      <c r="E131" s="215" t="s">
        <v>1332</v>
      </c>
      <c r="F131" s="216" t="s">
        <v>1333</v>
      </c>
      <c r="G131" s="217" t="s">
        <v>317</v>
      </c>
      <c r="H131" s="218">
        <v>17</v>
      </c>
      <c r="I131" s="219"/>
      <c r="J131" s="220">
        <f>ROUND(I131*H131,2)</f>
        <v>0</v>
      </c>
      <c r="K131" s="216" t="s">
        <v>256</v>
      </c>
      <c r="L131" s="46"/>
      <c r="M131" s="221" t="s">
        <v>19</v>
      </c>
      <c r="N131" s="222" t="s">
        <v>45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88</v>
      </c>
      <c r="AT131" s="225" t="s">
        <v>155</v>
      </c>
      <c r="AU131" s="225" t="s">
        <v>81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88</v>
      </c>
      <c r="BM131" s="225" t="s">
        <v>311</v>
      </c>
    </row>
    <row r="132" s="2" customFormat="1">
      <c r="A132" s="40"/>
      <c r="B132" s="41"/>
      <c r="C132" s="42"/>
      <c r="D132" s="227" t="s">
        <v>160</v>
      </c>
      <c r="E132" s="42"/>
      <c r="F132" s="228" t="s">
        <v>1333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81</v>
      </c>
    </row>
    <row r="133" s="2" customFormat="1" ht="16.5" customHeight="1">
      <c r="A133" s="40"/>
      <c r="B133" s="41"/>
      <c r="C133" s="234" t="s">
        <v>211</v>
      </c>
      <c r="D133" s="234" t="s">
        <v>186</v>
      </c>
      <c r="E133" s="235" t="s">
        <v>1334</v>
      </c>
      <c r="F133" s="236" t="s">
        <v>1335</v>
      </c>
      <c r="G133" s="237" t="s">
        <v>317</v>
      </c>
      <c r="H133" s="238">
        <v>17</v>
      </c>
      <c r="I133" s="239"/>
      <c r="J133" s="240">
        <f>ROUND(I133*H133,2)</f>
        <v>0</v>
      </c>
      <c r="K133" s="236" t="s">
        <v>256</v>
      </c>
      <c r="L133" s="241"/>
      <c r="M133" s="242" t="s">
        <v>19</v>
      </c>
      <c r="N133" s="243" t="s">
        <v>45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183</v>
      </c>
      <c r="AT133" s="225" t="s">
        <v>186</v>
      </c>
      <c r="AU133" s="225" t="s">
        <v>81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81</v>
      </c>
      <c r="BK133" s="226">
        <f>ROUND(I133*H133,2)</f>
        <v>0</v>
      </c>
      <c r="BL133" s="19" t="s">
        <v>88</v>
      </c>
      <c r="BM133" s="225" t="s">
        <v>319</v>
      </c>
    </row>
    <row r="134" s="2" customFormat="1">
      <c r="A134" s="40"/>
      <c r="B134" s="41"/>
      <c r="C134" s="42"/>
      <c r="D134" s="227" t="s">
        <v>160</v>
      </c>
      <c r="E134" s="42"/>
      <c r="F134" s="228" t="s">
        <v>1335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160</v>
      </c>
      <c r="AU134" s="19" t="s">
        <v>81</v>
      </c>
    </row>
    <row r="135" s="2" customFormat="1" ht="16.5" customHeight="1">
      <c r="A135" s="40"/>
      <c r="B135" s="41"/>
      <c r="C135" s="214" t="s">
        <v>321</v>
      </c>
      <c r="D135" s="214" t="s">
        <v>155</v>
      </c>
      <c r="E135" s="215" t="s">
        <v>1336</v>
      </c>
      <c r="F135" s="216" t="s">
        <v>1337</v>
      </c>
      <c r="G135" s="217" t="s">
        <v>317</v>
      </c>
      <c r="H135" s="218">
        <v>17</v>
      </c>
      <c r="I135" s="219"/>
      <c r="J135" s="220">
        <f>ROUND(I135*H135,2)</f>
        <v>0</v>
      </c>
      <c r="K135" s="216" t="s">
        <v>256</v>
      </c>
      <c r="L135" s="46"/>
      <c r="M135" s="221" t="s">
        <v>19</v>
      </c>
      <c r="N135" s="222" t="s">
        <v>45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88</v>
      </c>
      <c r="AT135" s="225" t="s">
        <v>155</v>
      </c>
      <c r="AU135" s="225" t="s">
        <v>81</v>
      </c>
      <c r="AY135" s="19" t="s">
        <v>152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81</v>
      </c>
      <c r="BK135" s="226">
        <f>ROUND(I135*H135,2)</f>
        <v>0</v>
      </c>
      <c r="BL135" s="19" t="s">
        <v>88</v>
      </c>
      <c r="BM135" s="225" t="s">
        <v>324</v>
      </c>
    </row>
    <row r="136" s="2" customFormat="1">
      <c r="A136" s="40"/>
      <c r="B136" s="41"/>
      <c r="C136" s="42"/>
      <c r="D136" s="227" t="s">
        <v>160</v>
      </c>
      <c r="E136" s="42"/>
      <c r="F136" s="228" t="s">
        <v>1337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160</v>
      </c>
      <c r="AU136" s="19" t="s">
        <v>81</v>
      </c>
    </row>
    <row r="137" s="2" customFormat="1" ht="16.5" customHeight="1">
      <c r="A137" s="40"/>
      <c r="B137" s="41"/>
      <c r="C137" s="234" t="s">
        <v>216</v>
      </c>
      <c r="D137" s="234" t="s">
        <v>186</v>
      </c>
      <c r="E137" s="235" t="s">
        <v>1338</v>
      </c>
      <c r="F137" s="236" t="s">
        <v>1339</v>
      </c>
      <c r="G137" s="237" t="s">
        <v>317</v>
      </c>
      <c r="H137" s="238">
        <v>17</v>
      </c>
      <c r="I137" s="239"/>
      <c r="J137" s="240">
        <f>ROUND(I137*H137,2)</f>
        <v>0</v>
      </c>
      <c r="K137" s="236" t="s">
        <v>256</v>
      </c>
      <c r="L137" s="241"/>
      <c r="M137" s="242" t="s">
        <v>19</v>
      </c>
      <c r="N137" s="243" t="s">
        <v>45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183</v>
      </c>
      <c r="AT137" s="225" t="s">
        <v>186</v>
      </c>
      <c r="AU137" s="225" t="s">
        <v>81</v>
      </c>
      <c r="AY137" s="19" t="s">
        <v>152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81</v>
      </c>
      <c r="BK137" s="226">
        <f>ROUND(I137*H137,2)</f>
        <v>0</v>
      </c>
      <c r="BL137" s="19" t="s">
        <v>88</v>
      </c>
      <c r="BM137" s="225" t="s">
        <v>328</v>
      </c>
    </row>
    <row r="138" s="2" customFormat="1">
      <c r="A138" s="40"/>
      <c r="B138" s="41"/>
      <c r="C138" s="42"/>
      <c r="D138" s="227" t="s">
        <v>160</v>
      </c>
      <c r="E138" s="42"/>
      <c r="F138" s="228" t="s">
        <v>1339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160</v>
      </c>
      <c r="AU138" s="19" t="s">
        <v>81</v>
      </c>
    </row>
    <row r="139" s="2" customFormat="1" ht="33" customHeight="1">
      <c r="A139" s="40"/>
      <c r="B139" s="41"/>
      <c r="C139" s="214" t="s">
        <v>7</v>
      </c>
      <c r="D139" s="214" t="s">
        <v>155</v>
      </c>
      <c r="E139" s="215" t="s">
        <v>1340</v>
      </c>
      <c r="F139" s="216" t="s">
        <v>1341</v>
      </c>
      <c r="G139" s="217" t="s">
        <v>317</v>
      </c>
      <c r="H139" s="218">
        <v>72</v>
      </c>
      <c r="I139" s="219"/>
      <c r="J139" s="220">
        <f>ROUND(I139*H139,2)</f>
        <v>0</v>
      </c>
      <c r="K139" s="216" t="s">
        <v>256</v>
      </c>
      <c r="L139" s="46"/>
      <c r="M139" s="221" t="s">
        <v>19</v>
      </c>
      <c r="N139" s="222" t="s">
        <v>45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88</v>
      </c>
      <c r="AT139" s="225" t="s">
        <v>155</v>
      </c>
      <c r="AU139" s="225" t="s">
        <v>81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81</v>
      </c>
      <c r="BK139" s="226">
        <f>ROUND(I139*H139,2)</f>
        <v>0</v>
      </c>
      <c r="BL139" s="19" t="s">
        <v>88</v>
      </c>
      <c r="BM139" s="225" t="s">
        <v>332</v>
      </c>
    </row>
    <row r="140" s="2" customFormat="1">
      <c r="A140" s="40"/>
      <c r="B140" s="41"/>
      <c r="C140" s="42"/>
      <c r="D140" s="227" t="s">
        <v>160</v>
      </c>
      <c r="E140" s="42"/>
      <c r="F140" s="228" t="s">
        <v>1341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160</v>
      </c>
      <c r="AU140" s="19" t="s">
        <v>81</v>
      </c>
    </row>
    <row r="141" s="2" customFormat="1" ht="33" customHeight="1">
      <c r="A141" s="40"/>
      <c r="B141" s="41"/>
      <c r="C141" s="234" t="s">
        <v>222</v>
      </c>
      <c r="D141" s="234" t="s">
        <v>186</v>
      </c>
      <c r="E141" s="235" t="s">
        <v>1342</v>
      </c>
      <c r="F141" s="236" t="s">
        <v>1343</v>
      </c>
      <c r="G141" s="237" t="s">
        <v>317</v>
      </c>
      <c r="H141" s="238">
        <v>72</v>
      </c>
      <c r="I141" s="239"/>
      <c r="J141" s="240">
        <f>ROUND(I141*H141,2)</f>
        <v>0</v>
      </c>
      <c r="K141" s="236" t="s">
        <v>256</v>
      </c>
      <c r="L141" s="241"/>
      <c r="M141" s="242" t="s">
        <v>19</v>
      </c>
      <c r="N141" s="243" t="s">
        <v>45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183</v>
      </c>
      <c r="AT141" s="225" t="s">
        <v>186</v>
      </c>
      <c r="AU141" s="225" t="s">
        <v>81</v>
      </c>
      <c r="AY141" s="19" t="s">
        <v>152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81</v>
      </c>
      <c r="BK141" s="226">
        <f>ROUND(I141*H141,2)</f>
        <v>0</v>
      </c>
      <c r="BL141" s="19" t="s">
        <v>88</v>
      </c>
      <c r="BM141" s="225" t="s">
        <v>335</v>
      </c>
    </row>
    <row r="142" s="2" customFormat="1">
      <c r="A142" s="40"/>
      <c r="B142" s="41"/>
      <c r="C142" s="42"/>
      <c r="D142" s="227" t="s">
        <v>160</v>
      </c>
      <c r="E142" s="42"/>
      <c r="F142" s="228" t="s">
        <v>1343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160</v>
      </c>
      <c r="AU142" s="19" t="s">
        <v>81</v>
      </c>
    </row>
    <row r="143" s="2" customFormat="1">
      <c r="A143" s="40"/>
      <c r="B143" s="41"/>
      <c r="C143" s="42"/>
      <c r="D143" s="227" t="s">
        <v>242</v>
      </c>
      <c r="E143" s="42"/>
      <c r="F143" s="266" t="s">
        <v>1344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242</v>
      </c>
      <c r="AU143" s="19" t="s">
        <v>81</v>
      </c>
    </row>
    <row r="144" s="2" customFormat="1" ht="16.5" customHeight="1">
      <c r="A144" s="40"/>
      <c r="B144" s="41"/>
      <c r="C144" s="214" t="s">
        <v>336</v>
      </c>
      <c r="D144" s="214" t="s">
        <v>155</v>
      </c>
      <c r="E144" s="215" t="s">
        <v>1175</v>
      </c>
      <c r="F144" s="216" t="s">
        <v>1176</v>
      </c>
      <c r="G144" s="217" t="s">
        <v>317</v>
      </c>
      <c r="H144" s="218">
        <v>1</v>
      </c>
      <c r="I144" s="219"/>
      <c r="J144" s="220">
        <f>ROUND(I144*H144,2)</f>
        <v>0</v>
      </c>
      <c r="K144" s="216" t="s">
        <v>256</v>
      </c>
      <c r="L144" s="46"/>
      <c r="M144" s="221" t="s">
        <v>19</v>
      </c>
      <c r="N144" s="222" t="s">
        <v>45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88</v>
      </c>
      <c r="AT144" s="225" t="s">
        <v>155</v>
      </c>
      <c r="AU144" s="225" t="s">
        <v>81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88</v>
      </c>
      <c r="BM144" s="225" t="s">
        <v>339</v>
      </c>
    </row>
    <row r="145" s="2" customFormat="1">
      <c r="A145" s="40"/>
      <c r="B145" s="41"/>
      <c r="C145" s="42"/>
      <c r="D145" s="227" t="s">
        <v>160</v>
      </c>
      <c r="E145" s="42"/>
      <c r="F145" s="228" t="s">
        <v>1176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160</v>
      </c>
      <c r="AU145" s="19" t="s">
        <v>81</v>
      </c>
    </row>
    <row r="146" s="2" customFormat="1" ht="16.5" customHeight="1">
      <c r="A146" s="40"/>
      <c r="B146" s="41"/>
      <c r="C146" s="234" t="s">
        <v>226</v>
      </c>
      <c r="D146" s="234" t="s">
        <v>186</v>
      </c>
      <c r="E146" s="235" t="s">
        <v>1177</v>
      </c>
      <c r="F146" s="236" t="s">
        <v>1178</v>
      </c>
      <c r="G146" s="237" t="s">
        <v>317</v>
      </c>
      <c r="H146" s="238">
        <v>1</v>
      </c>
      <c r="I146" s="239"/>
      <c r="J146" s="240">
        <f>ROUND(I146*H146,2)</f>
        <v>0</v>
      </c>
      <c r="K146" s="236" t="s">
        <v>256</v>
      </c>
      <c r="L146" s="241"/>
      <c r="M146" s="242" t="s">
        <v>19</v>
      </c>
      <c r="N146" s="243" t="s">
        <v>45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183</v>
      </c>
      <c r="AT146" s="225" t="s">
        <v>186</v>
      </c>
      <c r="AU146" s="225" t="s">
        <v>81</v>
      </c>
      <c r="AY146" s="19" t="s">
        <v>152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81</v>
      </c>
      <c r="BK146" s="226">
        <f>ROUND(I146*H146,2)</f>
        <v>0</v>
      </c>
      <c r="BL146" s="19" t="s">
        <v>88</v>
      </c>
      <c r="BM146" s="225" t="s">
        <v>342</v>
      </c>
    </row>
    <row r="147" s="2" customFormat="1">
      <c r="A147" s="40"/>
      <c r="B147" s="41"/>
      <c r="C147" s="42"/>
      <c r="D147" s="227" t="s">
        <v>160</v>
      </c>
      <c r="E147" s="42"/>
      <c r="F147" s="228" t="s">
        <v>1178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160</v>
      </c>
      <c r="AU147" s="19" t="s">
        <v>81</v>
      </c>
    </row>
    <row r="148" s="2" customFormat="1" ht="16.5" customHeight="1">
      <c r="A148" s="40"/>
      <c r="B148" s="41"/>
      <c r="C148" s="214" t="s">
        <v>344</v>
      </c>
      <c r="D148" s="214" t="s">
        <v>155</v>
      </c>
      <c r="E148" s="215" t="s">
        <v>1179</v>
      </c>
      <c r="F148" s="216" t="s">
        <v>1180</v>
      </c>
      <c r="G148" s="217" t="s">
        <v>317</v>
      </c>
      <c r="H148" s="218">
        <v>1</v>
      </c>
      <c r="I148" s="219"/>
      <c r="J148" s="220">
        <f>ROUND(I148*H148,2)</f>
        <v>0</v>
      </c>
      <c r="K148" s="216" t="s">
        <v>256</v>
      </c>
      <c r="L148" s="46"/>
      <c r="M148" s="221" t="s">
        <v>19</v>
      </c>
      <c r="N148" s="222" t="s">
        <v>45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88</v>
      </c>
      <c r="AT148" s="225" t="s">
        <v>155</v>
      </c>
      <c r="AU148" s="225" t="s">
        <v>81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81</v>
      </c>
      <c r="BK148" s="226">
        <f>ROUND(I148*H148,2)</f>
        <v>0</v>
      </c>
      <c r="BL148" s="19" t="s">
        <v>88</v>
      </c>
      <c r="BM148" s="225" t="s">
        <v>347</v>
      </c>
    </row>
    <row r="149" s="2" customFormat="1">
      <c r="A149" s="40"/>
      <c r="B149" s="41"/>
      <c r="C149" s="42"/>
      <c r="D149" s="227" t="s">
        <v>160</v>
      </c>
      <c r="E149" s="42"/>
      <c r="F149" s="228" t="s">
        <v>1180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160</v>
      </c>
      <c r="AU149" s="19" t="s">
        <v>81</v>
      </c>
    </row>
    <row r="150" s="2" customFormat="1" ht="16.5" customHeight="1">
      <c r="A150" s="40"/>
      <c r="B150" s="41"/>
      <c r="C150" s="234" t="s">
        <v>235</v>
      </c>
      <c r="D150" s="234" t="s">
        <v>186</v>
      </c>
      <c r="E150" s="235" t="s">
        <v>1181</v>
      </c>
      <c r="F150" s="236" t="s">
        <v>1182</v>
      </c>
      <c r="G150" s="237" t="s">
        <v>317</v>
      </c>
      <c r="H150" s="238">
        <v>1</v>
      </c>
      <c r="I150" s="239"/>
      <c r="J150" s="240">
        <f>ROUND(I150*H150,2)</f>
        <v>0</v>
      </c>
      <c r="K150" s="236" t="s">
        <v>256</v>
      </c>
      <c r="L150" s="241"/>
      <c r="M150" s="242" t="s">
        <v>19</v>
      </c>
      <c r="N150" s="243" t="s">
        <v>45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183</v>
      </c>
      <c r="AT150" s="225" t="s">
        <v>186</v>
      </c>
      <c r="AU150" s="225" t="s">
        <v>81</v>
      </c>
      <c r="AY150" s="19" t="s">
        <v>152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81</v>
      </c>
      <c r="BK150" s="226">
        <f>ROUND(I150*H150,2)</f>
        <v>0</v>
      </c>
      <c r="BL150" s="19" t="s">
        <v>88</v>
      </c>
      <c r="BM150" s="225" t="s">
        <v>350</v>
      </c>
    </row>
    <row r="151" s="2" customFormat="1">
      <c r="A151" s="40"/>
      <c r="B151" s="41"/>
      <c r="C151" s="42"/>
      <c r="D151" s="227" t="s">
        <v>160</v>
      </c>
      <c r="E151" s="42"/>
      <c r="F151" s="228" t="s">
        <v>1182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160</v>
      </c>
      <c r="AU151" s="19" t="s">
        <v>81</v>
      </c>
    </row>
    <row r="152" s="2" customFormat="1" ht="24.15" customHeight="1">
      <c r="A152" s="40"/>
      <c r="B152" s="41"/>
      <c r="C152" s="214" t="s">
        <v>351</v>
      </c>
      <c r="D152" s="214" t="s">
        <v>155</v>
      </c>
      <c r="E152" s="215" t="s">
        <v>1183</v>
      </c>
      <c r="F152" s="216" t="s">
        <v>1184</v>
      </c>
      <c r="G152" s="217" t="s">
        <v>317</v>
      </c>
      <c r="H152" s="218">
        <v>1</v>
      </c>
      <c r="I152" s="219"/>
      <c r="J152" s="220">
        <f>ROUND(I152*H152,2)</f>
        <v>0</v>
      </c>
      <c r="K152" s="216" t="s">
        <v>256</v>
      </c>
      <c r="L152" s="46"/>
      <c r="M152" s="221" t="s">
        <v>19</v>
      </c>
      <c r="N152" s="222" t="s">
        <v>45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88</v>
      </c>
      <c r="AT152" s="225" t="s">
        <v>155</v>
      </c>
      <c r="AU152" s="225" t="s">
        <v>81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88</v>
      </c>
      <c r="BM152" s="225" t="s">
        <v>354</v>
      </c>
    </row>
    <row r="153" s="2" customFormat="1">
      <c r="A153" s="40"/>
      <c r="B153" s="41"/>
      <c r="C153" s="42"/>
      <c r="D153" s="227" t="s">
        <v>160</v>
      </c>
      <c r="E153" s="42"/>
      <c r="F153" s="228" t="s">
        <v>1184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81</v>
      </c>
    </row>
    <row r="154" s="2" customFormat="1" ht="24.15" customHeight="1">
      <c r="A154" s="40"/>
      <c r="B154" s="41"/>
      <c r="C154" s="234" t="s">
        <v>241</v>
      </c>
      <c r="D154" s="234" t="s">
        <v>186</v>
      </c>
      <c r="E154" s="235" t="s">
        <v>1185</v>
      </c>
      <c r="F154" s="236" t="s">
        <v>1186</v>
      </c>
      <c r="G154" s="237" t="s">
        <v>317</v>
      </c>
      <c r="H154" s="238">
        <v>1</v>
      </c>
      <c r="I154" s="239"/>
      <c r="J154" s="240">
        <f>ROUND(I154*H154,2)</f>
        <v>0</v>
      </c>
      <c r="K154" s="236" t="s">
        <v>256</v>
      </c>
      <c r="L154" s="241"/>
      <c r="M154" s="242" t="s">
        <v>19</v>
      </c>
      <c r="N154" s="243" t="s">
        <v>45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183</v>
      </c>
      <c r="AT154" s="225" t="s">
        <v>186</v>
      </c>
      <c r="AU154" s="225" t="s">
        <v>81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81</v>
      </c>
      <c r="BK154" s="226">
        <f>ROUND(I154*H154,2)</f>
        <v>0</v>
      </c>
      <c r="BL154" s="19" t="s">
        <v>88</v>
      </c>
      <c r="BM154" s="225" t="s">
        <v>357</v>
      </c>
    </row>
    <row r="155" s="2" customFormat="1">
      <c r="A155" s="40"/>
      <c r="B155" s="41"/>
      <c r="C155" s="42"/>
      <c r="D155" s="227" t="s">
        <v>160</v>
      </c>
      <c r="E155" s="42"/>
      <c r="F155" s="228" t="s">
        <v>1186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160</v>
      </c>
      <c r="AU155" s="19" t="s">
        <v>81</v>
      </c>
    </row>
    <row r="156" s="2" customFormat="1">
      <c r="A156" s="40"/>
      <c r="B156" s="41"/>
      <c r="C156" s="42"/>
      <c r="D156" s="227" t="s">
        <v>242</v>
      </c>
      <c r="E156" s="42"/>
      <c r="F156" s="266" t="s">
        <v>1187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242</v>
      </c>
      <c r="AU156" s="19" t="s">
        <v>81</v>
      </c>
    </row>
    <row r="157" s="2" customFormat="1" ht="16.5" customHeight="1">
      <c r="A157" s="40"/>
      <c r="B157" s="41"/>
      <c r="C157" s="214" t="s">
        <v>358</v>
      </c>
      <c r="D157" s="214" t="s">
        <v>155</v>
      </c>
      <c r="E157" s="215" t="s">
        <v>1188</v>
      </c>
      <c r="F157" s="216" t="s">
        <v>1189</v>
      </c>
      <c r="G157" s="217" t="s">
        <v>317</v>
      </c>
      <c r="H157" s="218">
        <v>22</v>
      </c>
      <c r="I157" s="219"/>
      <c r="J157" s="220">
        <f>ROUND(I157*H157,2)</f>
        <v>0</v>
      </c>
      <c r="K157" s="216" t="s">
        <v>256</v>
      </c>
      <c r="L157" s="46"/>
      <c r="M157" s="221" t="s">
        <v>19</v>
      </c>
      <c r="N157" s="222" t="s">
        <v>45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88</v>
      </c>
      <c r="AT157" s="225" t="s">
        <v>155</v>
      </c>
      <c r="AU157" s="225" t="s">
        <v>81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81</v>
      </c>
      <c r="BK157" s="226">
        <f>ROUND(I157*H157,2)</f>
        <v>0</v>
      </c>
      <c r="BL157" s="19" t="s">
        <v>88</v>
      </c>
      <c r="BM157" s="225" t="s">
        <v>361</v>
      </c>
    </row>
    <row r="158" s="2" customFormat="1">
      <c r="A158" s="40"/>
      <c r="B158" s="41"/>
      <c r="C158" s="42"/>
      <c r="D158" s="227" t="s">
        <v>160</v>
      </c>
      <c r="E158" s="42"/>
      <c r="F158" s="228" t="s">
        <v>1189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160</v>
      </c>
      <c r="AU158" s="19" t="s">
        <v>81</v>
      </c>
    </row>
    <row r="159" s="2" customFormat="1" ht="16.5" customHeight="1">
      <c r="A159" s="40"/>
      <c r="B159" s="41"/>
      <c r="C159" s="234" t="s">
        <v>302</v>
      </c>
      <c r="D159" s="234" t="s">
        <v>186</v>
      </c>
      <c r="E159" s="235" t="s">
        <v>1190</v>
      </c>
      <c r="F159" s="236" t="s">
        <v>1191</v>
      </c>
      <c r="G159" s="237" t="s">
        <v>317</v>
      </c>
      <c r="H159" s="238">
        <v>22</v>
      </c>
      <c r="I159" s="239"/>
      <c r="J159" s="240">
        <f>ROUND(I159*H159,2)</f>
        <v>0</v>
      </c>
      <c r="K159" s="236" t="s">
        <v>256</v>
      </c>
      <c r="L159" s="241"/>
      <c r="M159" s="242" t="s">
        <v>19</v>
      </c>
      <c r="N159" s="243" t="s">
        <v>45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183</v>
      </c>
      <c r="AT159" s="225" t="s">
        <v>186</v>
      </c>
      <c r="AU159" s="225" t="s">
        <v>81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81</v>
      </c>
      <c r="BK159" s="226">
        <f>ROUND(I159*H159,2)</f>
        <v>0</v>
      </c>
      <c r="BL159" s="19" t="s">
        <v>88</v>
      </c>
      <c r="BM159" s="225" t="s">
        <v>612</v>
      </c>
    </row>
    <row r="160" s="2" customFormat="1">
      <c r="A160" s="40"/>
      <c r="B160" s="41"/>
      <c r="C160" s="42"/>
      <c r="D160" s="227" t="s">
        <v>160</v>
      </c>
      <c r="E160" s="42"/>
      <c r="F160" s="228" t="s">
        <v>1191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160</v>
      </c>
      <c r="AU160" s="19" t="s">
        <v>81</v>
      </c>
    </row>
    <row r="161" s="12" customFormat="1" ht="25.92" customHeight="1">
      <c r="A161" s="12"/>
      <c r="B161" s="198"/>
      <c r="C161" s="199"/>
      <c r="D161" s="200" t="s">
        <v>73</v>
      </c>
      <c r="E161" s="201" t="s">
        <v>366</v>
      </c>
      <c r="F161" s="201" t="s">
        <v>314</v>
      </c>
      <c r="G161" s="199"/>
      <c r="H161" s="199"/>
      <c r="I161" s="202"/>
      <c r="J161" s="203">
        <f>BK161</f>
        <v>0</v>
      </c>
      <c r="K161" s="199"/>
      <c r="L161" s="204"/>
      <c r="M161" s="205"/>
      <c r="N161" s="206"/>
      <c r="O161" s="206"/>
      <c r="P161" s="207">
        <f>SUM(P162:P180)</f>
        <v>0</v>
      </c>
      <c r="Q161" s="206"/>
      <c r="R161" s="207">
        <f>SUM(R162:R180)</f>
        <v>0</v>
      </c>
      <c r="S161" s="206"/>
      <c r="T161" s="208">
        <f>SUM(T162:T180)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81</v>
      </c>
      <c r="AT161" s="210" t="s">
        <v>73</v>
      </c>
      <c r="AU161" s="210" t="s">
        <v>74</v>
      </c>
      <c r="AY161" s="209" t="s">
        <v>152</v>
      </c>
      <c r="BK161" s="211">
        <f>SUM(BK162:BK180)</f>
        <v>0</v>
      </c>
    </row>
    <row r="162" s="2" customFormat="1" ht="16.5" customHeight="1">
      <c r="A162" s="40"/>
      <c r="B162" s="41"/>
      <c r="C162" s="214" t="s">
        <v>510</v>
      </c>
      <c r="D162" s="214" t="s">
        <v>155</v>
      </c>
      <c r="E162" s="215" t="s">
        <v>1192</v>
      </c>
      <c r="F162" s="216" t="s">
        <v>1193</v>
      </c>
      <c r="G162" s="217" t="s">
        <v>317</v>
      </c>
      <c r="H162" s="218">
        <v>4</v>
      </c>
      <c r="I162" s="219"/>
      <c r="J162" s="220">
        <f>ROUND(I162*H162,2)</f>
        <v>0</v>
      </c>
      <c r="K162" s="216" t="s">
        <v>256</v>
      </c>
      <c r="L162" s="46"/>
      <c r="M162" s="221" t="s">
        <v>19</v>
      </c>
      <c r="N162" s="222" t="s">
        <v>45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88</v>
      </c>
      <c r="AT162" s="225" t="s">
        <v>155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88</v>
      </c>
      <c r="BM162" s="225" t="s">
        <v>620</v>
      </c>
    </row>
    <row r="163" s="2" customFormat="1">
      <c r="A163" s="40"/>
      <c r="B163" s="41"/>
      <c r="C163" s="42"/>
      <c r="D163" s="227" t="s">
        <v>160</v>
      </c>
      <c r="E163" s="42"/>
      <c r="F163" s="228" t="s">
        <v>1193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160</v>
      </c>
      <c r="AU163" s="19" t="s">
        <v>81</v>
      </c>
    </row>
    <row r="164" s="2" customFormat="1" ht="16.5" customHeight="1">
      <c r="A164" s="40"/>
      <c r="B164" s="41"/>
      <c r="C164" s="214" t="s">
        <v>189</v>
      </c>
      <c r="D164" s="214" t="s">
        <v>155</v>
      </c>
      <c r="E164" s="215" t="s">
        <v>1345</v>
      </c>
      <c r="F164" s="216" t="s">
        <v>1346</v>
      </c>
      <c r="G164" s="217" t="s">
        <v>317</v>
      </c>
      <c r="H164" s="218">
        <v>1</v>
      </c>
      <c r="I164" s="219"/>
      <c r="J164" s="220">
        <f>ROUND(I164*H164,2)</f>
        <v>0</v>
      </c>
      <c r="K164" s="216" t="s">
        <v>256</v>
      </c>
      <c r="L164" s="46"/>
      <c r="M164" s="221" t="s">
        <v>19</v>
      </c>
      <c r="N164" s="222" t="s">
        <v>45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88</v>
      </c>
      <c r="AT164" s="225" t="s">
        <v>155</v>
      </c>
      <c r="AU164" s="225" t="s">
        <v>81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88</v>
      </c>
      <c r="BM164" s="225" t="s">
        <v>628</v>
      </c>
    </row>
    <row r="165" s="2" customFormat="1">
      <c r="A165" s="40"/>
      <c r="B165" s="41"/>
      <c r="C165" s="42"/>
      <c r="D165" s="227" t="s">
        <v>160</v>
      </c>
      <c r="E165" s="42"/>
      <c r="F165" s="228" t="s">
        <v>1346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160</v>
      </c>
      <c r="AU165" s="19" t="s">
        <v>81</v>
      </c>
    </row>
    <row r="166" s="2" customFormat="1" ht="16.5" customHeight="1">
      <c r="A166" s="40"/>
      <c r="B166" s="41"/>
      <c r="C166" s="214" t="s">
        <v>517</v>
      </c>
      <c r="D166" s="214" t="s">
        <v>155</v>
      </c>
      <c r="E166" s="215" t="s">
        <v>1347</v>
      </c>
      <c r="F166" s="216" t="s">
        <v>1348</v>
      </c>
      <c r="G166" s="217" t="s">
        <v>317</v>
      </c>
      <c r="H166" s="218">
        <v>16</v>
      </c>
      <c r="I166" s="219"/>
      <c r="J166" s="220">
        <f>ROUND(I166*H166,2)</f>
        <v>0</v>
      </c>
      <c r="K166" s="216" t="s">
        <v>256</v>
      </c>
      <c r="L166" s="46"/>
      <c r="M166" s="221" t="s">
        <v>19</v>
      </c>
      <c r="N166" s="222" t="s">
        <v>45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88</v>
      </c>
      <c r="AT166" s="225" t="s">
        <v>155</v>
      </c>
      <c r="AU166" s="225" t="s">
        <v>81</v>
      </c>
      <c r="AY166" s="19" t="s">
        <v>152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81</v>
      </c>
      <c r="BK166" s="226">
        <f>ROUND(I166*H166,2)</f>
        <v>0</v>
      </c>
      <c r="BL166" s="19" t="s">
        <v>88</v>
      </c>
      <c r="BM166" s="225" t="s">
        <v>638</v>
      </c>
    </row>
    <row r="167" s="2" customFormat="1">
      <c r="A167" s="40"/>
      <c r="B167" s="41"/>
      <c r="C167" s="42"/>
      <c r="D167" s="227" t="s">
        <v>160</v>
      </c>
      <c r="E167" s="42"/>
      <c r="F167" s="228" t="s">
        <v>1348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160</v>
      </c>
      <c r="AU167" s="19" t="s">
        <v>81</v>
      </c>
    </row>
    <row r="168" s="2" customFormat="1" ht="16.5" customHeight="1">
      <c r="A168" s="40"/>
      <c r="B168" s="41"/>
      <c r="C168" s="214" t="s">
        <v>311</v>
      </c>
      <c r="D168" s="214" t="s">
        <v>155</v>
      </c>
      <c r="E168" s="215" t="s">
        <v>1195</v>
      </c>
      <c r="F168" s="216" t="s">
        <v>1196</v>
      </c>
      <c r="G168" s="217" t="s">
        <v>317</v>
      </c>
      <c r="H168" s="218">
        <v>1</v>
      </c>
      <c r="I168" s="219"/>
      <c r="J168" s="220">
        <f>ROUND(I168*H168,2)</f>
        <v>0</v>
      </c>
      <c r="K168" s="216" t="s">
        <v>256</v>
      </c>
      <c r="L168" s="46"/>
      <c r="M168" s="221" t="s">
        <v>19</v>
      </c>
      <c r="N168" s="222" t="s">
        <v>45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88</v>
      </c>
      <c r="AT168" s="225" t="s">
        <v>155</v>
      </c>
      <c r="AU168" s="225" t="s">
        <v>81</v>
      </c>
      <c r="AY168" s="19" t="s">
        <v>152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81</v>
      </c>
      <c r="BK168" s="226">
        <f>ROUND(I168*H168,2)</f>
        <v>0</v>
      </c>
      <c r="BL168" s="19" t="s">
        <v>88</v>
      </c>
      <c r="BM168" s="225" t="s">
        <v>648</v>
      </c>
    </row>
    <row r="169" s="2" customFormat="1">
      <c r="A169" s="40"/>
      <c r="B169" s="41"/>
      <c r="C169" s="42"/>
      <c r="D169" s="227" t="s">
        <v>160</v>
      </c>
      <c r="E169" s="42"/>
      <c r="F169" s="228" t="s">
        <v>1196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160</v>
      </c>
      <c r="AU169" s="19" t="s">
        <v>81</v>
      </c>
    </row>
    <row r="170" s="2" customFormat="1" ht="16.5" customHeight="1">
      <c r="A170" s="40"/>
      <c r="B170" s="41"/>
      <c r="C170" s="214" t="s">
        <v>524</v>
      </c>
      <c r="D170" s="214" t="s">
        <v>155</v>
      </c>
      <c r="E170" s="215" t="s">
        <v>1349</v>
      </c>
      <c r="F170" s="216" t="s">
        <v>1350</v>
      </c>
      <c r="G170" s="217" t="s">
        <v>317</v>
      </c>
      <c r="H170" s="218">
        <v>2</v>
      </c>
      <c r="I170" s="219"/>
      <c r="J170" s="220">
        <f>ROUND(I170*H170,2)</f>
        <v>0</v>
      </c>
      <c r="K170" s="216" t="s">
        <v>256</v>
      </c>
      <c r="L170" s="46"/>
      <c r="M170" s="221" t="s">
        <v>19</v>
      </c>
      <c r="N170" s="222" t="s">
        <v>45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88</v>
      </c>
      <c r="AT170" s="225" t="s">
        <v>155</v>
      </c>
      <c r="AU170" s="225" t="s">
        <v>81</v>
      </c>
      <c r="AY170" s="19" t="s">
        <v>152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81</v>
      </c>
      <c r="BK170" s="226">
        <f>ROUND(I170*H170,2)</f>
        <v>0</v>
      </c>
      <c r="BL170" s="19" t="s">
        <v>88</v>
      </c>
      <c r="BM170" s="225" t="s">
        <v>656</v>
      </c>
    </row>
    <row r="171" s="2" customFormat="1">
      <c r="A171" s="40"/>
      <c r="B171" s="41"/>
      <c r="C171" s="42"/>
      <c r="D171" s="227" t="s">
        <v>160</v>
      </c>
      <c r="E171" s="42"/>
      <c r="F171" s="228" t="s">
        <v>1350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160</v>
      </c>
      <c r="AU171" s="19" t="s">
        <v>81</v>
      </c>
    </row>
    <row r="172" s="2" customFormat="1" ht="16.5" customHeight="1">
      <c r="A172" s="40"/>
      <c r="B172" s="41"/>
      <c r="C172" s="214" t="s">
        <v>319</v>
      </c>
      <c r="D172" s="214" t="s">
        <v>155</v>
      </c>
      <c r="E172" s="215" t="s">
        <v>1198</v>
      </c>
      <c r="F172" s="216" t="s">
        <v>1199</v>
      </c>
      <c r="G172" s="217" t="s">
        <v>317</v>
      </c>
      <c r="H172" s="218">
        <v>140</v>
      </c>
      <c r="I172" s="219"/>
      <c r="J172" s="220">
        <f>ROUND(I172*H172,2)</f>
        <v>0</v>
      </c>
      <c r="K172" s="216" t="s">
        <v>256</v>
      </c>
      <c r="L172" s="46"/>
      <c r="M172" s="221" t="s">
        <v>19</v>
      </c>
      <c r="N172" s="222" t="s">
        <v>45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88</v>
      </c>
      <c r="AT172" s="225" t="s">
        <v>155</v>
      </c>
      <c r="AU172" s="225" t="s">
        <v>81</v>
      </c>
      <c r="AY172" s="19" t="s">
        <v>152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81</v>
      </c>
      <c r="BK172" s="226">
        <f>ROUND(I172*H172,2)</f>
        <v>0</v>
      </c>
      <c r="BL172" s="19" t="s">
        <v>88</v>
      </c>
      <c r="BM172" s="225" t="s">
        <v>667</v>
      </c>
    </row>
    <row r="173" s="2" customFormat="1">
      <c r="A173" s="40"/>
      <c r="B173" s="41"/>
      <c r="C173" s="42"/>
      <c r="D173" s="227" t="s">
        <v>160</v>
      </c>
      <c r="E173" s="42"/>
      <c r="F173" s="228" t="s">
        <v>1199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160</v>
      </c>
      <c r="AU173" s="19" t="s">
        <v>81</v>
      </c>
    </row>
    <row r="174" s="2" customFormat="1" ht="16.5" customHeight="1">
      <c r="A174" s="40"/>
      <c r="B174" s="41"/>
      <c r="C174" s="214" t="s">
        <v>531</v>
      </c>
      <c r="D174" s="214" t="s">
        <v>155</v>
      </c>
      <c r="E174" s="215" t="s">
        <v>1200</v>
      </c>
      <c r="F174" s="216" t="s">
        <v>1201</v>
      </c>
      <c r="G174" s="217" t="s">
        <v>317</v>
      </c>
      <c r="H174" s="218">
        <v>1</v>
      </c>
      <c r="I174" s="219"/>
      <c r="J174" s="220">
        <f>ROUND(I174*H174,2)</f>
        <v>0</v>
      </c>
      <c r="K174" s="216" t="s">
        <v>256</v>
      </c>
      <c r="L174" s="46"/>
      <c r="M174" s="221" t="s">
        <v>19</v>
      </c>
      <c r="N174" s="222" t="s">
        <v>45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88</v>
      </c>
      <c r="AT174" s="225" t="s">
        <v>155</v>
      </c>
      <c r="AU174" s="225" t="s">
        <v>81</v>
      </c>
      <c r="AY174" s="19" t="s">
        <v>152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81</v>
      </c>
      <c r="BK174" s="226">
        <f>ROUND(I174*H174,2)</f>
        <v>0</v>
      </c>
      <c r="BL174" s="19" t="s">
        <v>88</v>
      </c>
      <c r="BM174" s="225" t="s">
        <v>950</v>
      </c>
    </row>
    <row r="175" s="2" customFormat="1">
      <c r="A175" s="40"/>
      <c r="B175" s="41"/>
      <c r="C175" s="42"/>
      <c r="D175" s="227" t="s">
        <v>160</v>
      </c>
      <c r="E175" s="42"/>
      <c r="F175" s="228" t="s">
        <v>1201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160</v>
      </c>
      <c r="AU175" s="19" t="s">
        <v>81</v>
      </c>
    </row>
    <row r="176" s="2" customFormat="1">
      <c r="A176" s="40"/>
      <c r="B176" s="41"/>
      <c r="C176" s="42"/>
      <c r="D176" s="227" t="s">
        <v>242</v>
      </c>
      <c r="E176" s="42"/>
      <c r="F176" s="266" t="s">
        <v>1202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242</v>
      </c>
      <c r="AU176" s="19" t="s">
        <v>81</v>
      </c>
    </row>
    <row r="177" s="2" customFormat="1" ht="24.15" customHeight="1">
      <c r="A177" s="40"/>
      <c r="B177" s="41"/>
      <c r="C177" s="214" t="s">
        <v>324</v>
      </c>
      <c r="D177" s="214" t="s">
        <v>155</v>
      </c>
      <c r="E177" s="215" t="s">
        <v>1203</v>
      </c>
      <c r="F177" s="216" t="s">
        <v>1204</v>
      </c>
      <c r="G177" s="217" t="s">
        <v>395</v>
      </c>
      <c r="H177" s="218">
        <v>2</v>
      </c>
      <c r="I177" s="219"/>
      <c r="J177" s="220">
        <f>ROUND(I177*H177,2)</f>
        <v>0</v>
      </c>
      <c r="K177" s="216" t="s">
        <v>256</v>
      </c>
      <c r="L177" s="46"/>
      <c r="M177" s="221" t="s">
        <v>19</v>
      </c>
      <c r="N177" s="222" t="s">
        <v>45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88</v>
      </c>
      <c r="AT177" s="225" t="s">
        <v>155</v>
      </c>
      <c r="AU177" s="225" t="s">
        <v>81</v>
      </c>
      <c r="AY177" s="19" t="s">
        <v>152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81</v>
      </c>
      <c r="BK177" s="226">
        <f>ROUND(I177*H177,2)</f>
        <v>0</v>
      </c>
      <c r="BL177" s="19" t="s">
        <v>88</v>
      </c>
      <c r="BM177" s="225" t="s">
        <v>955</v>
      </c>
    </row>
    <row r="178" s="2" customFormat="1">
      <c r="A178" s="40"/>
      <c r="B178" s="41"/>
      <c r="C178" s="42"/>
      <c r="D178" s="227" t="s">
        <v>160</v>
      </c>
      <c r="E178" s="42"/>
      <c r="F178" s="228" t="s">
        <v>1204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160</v>
      </c>
      <c r="AU178" s="19" t="s">
        <v>81</v>
      </c>
    </row>
    <row r="179" s="2" customFormat="1" ht="24.15" customHeight="1">
      <c r="A179" s="40"/>
      <c r="B179" s="41"/>
      <c r="C179" s="234" t="s">
        <v>538</v>
      </c>
      <c r="D179" s="234" t="s">
        <v>186</v>
      </c>
      <c r="E179" s="235" t="s">
        <v>1205</v>
      </c>
      <c r="F179" s="236" t="s">
        <v>1206</v>
      </c>
      <c r="G179" s="237" t="s">
        <v>395</v>
      </c>
      <c r="H179" s="238">
        <v>2</v>
      </c>
      <c r="I179" s="239"/>
      <c r="J179" s="240">
        <f>ROUND(I179*H179,2)</f>
        <v>0</v>
      </c>
      <c r="K179" s="236" t="s">
        <v>256</v>
      </c>
      <c r="L179" s="241"/>
      <c r="M179" s="242" t="s">
        <v>19</v>
      </c>
      <c r="N179" s="243" t="s">
        <v>45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183</v>
      </c>
      <c r="AT179" s="225" t="s">
        <v>186</v>
      </c>
      <c r="AU179" s="225" t="s">
        <v>81</v>
      </c>
      <c r="AY179" s="19" t="s">
        <v>152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81</v>
      </c>
      <c r="BK179" s="226">
        <f>ROUND(I179*H179,2)</f>
        <v>0</v>
      </c>
      <c r="BL179" s="19" t="s">
        <v>88</v>
      </c>
      <c r="BM179" s="225" t="s">
        <v>960</v>
      </c>
    </row>
    <row r="180" s="2" customFormat="1">
      <c r="A180" s="40"/>
      <c r="B180" s="41"/>
      <c r="C180" s="42"/>
      <c r="D180" s="227" t="s">
        <v>160</v>
      </c>
      <c r="E180" s="42"/>
      <c r="F180" s="228" t="s">
        <v>1206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160</v>
      </c>
      <c r="AU180" s="19" t="s">
        <v>81</v>
      </c>
    </row>
    <row r="181" s="12" customFormat="1" ht="25.92" customHeight="1">
      <c r="A181" s="12"/>
      <c r="B181" s="198"/>
      <c r="C181" s="199"/>
      <c r="D181" s="200" t="s">
        <v>73</v>
      </c>
      <c r="E181" s="201" t="s">
        <v>1207</v>
      </c>
      <c r="F181" s="201" t="s">
        <v>1208</v>
      </c>
      <c r="G181" s="199"/>
      <c r="H181" s="199"/>
      <c r="I181" s="202"/>
      <c r="J181" s="203">
        <f>BK181</f>
        <v>0</v>
      </c>
      <c r="K181" s="199"/>
      <c r="L181" s="204"/>
      <c r="M181" s="205"/>
      <c r="N181" s="206"/>
      <c r="O181" s="206"/>
      <c r="P181" s="207">
        <f>SUM(P182:P189)</f>
        <v>0</v>
      </c>
      <c r="Q181" s="206"/>
      <c r="R181" s="207">
        <f>SUM(R182:R189)</f>
        <v>0</v>
      </c>
      <c r="S181" s="206"/>
      <c r="T181" s="208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81</v>
      </c>
      <c r="AT181" s="210" t="s">
        <v>73</v>
      </c>
      <c r="AU181" s="210" t="s">
        <v>74</v>
      </c>
      <c r="AY181" s="209" t="s">
        <v>152</v>
      </c>
      <c r="BK181" s="211">
        <f>SUM(BK182:BK189)</f>
        <v>0</v>
      </c>
    </row>
    <row r="182" s="2" customFormat="1" ht="24.15" customHeight="1">
      <c r="A182" s="40"/>
      <c r="B182" s="41"/>
      <c r="C182" s="214" t="s">
        <v>328</v>
      </c>
      <c r="D182" s="214" t="s">
        <v>155</v>
      </c>
      <c r="E182" s="215" t="s">
        <v>1351</v>
      </c>
      <c r="F182" s="216" t="s">
        <v>1352</v>
      </c>
      <c r="G182" s="217" t="s">
        <v>395</v>
      </c>
      <c r="H182" s="218">
        <v>1</v>
      </c>
      <c r="I182" s="219"/>
      <c r="J182" s="220">
        <f>ROUND(I182*H182,2)</f>
        <v>0</v>
      </c>
      <c r="K182" s="216" t="s">
        <v>256</v>
      </c>
      <c r="L182" s="46"/>
      <c r="M182" s="221" t="s">
        <v>19</v>
      </c>
      <c r="N182" s="222" t="s">
        <v>45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88</v>
      </c>
      <c r="AT182" s="225" t="s">
        <v>155</v>
      </c>
      <c r="AU182" s="225" t="s">
        <v>81</v>
      </c>
      <c r="AY182" s="19" t="s">
        <v>152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81</v>
      </c>
      <c r="BK182" s="226">
        <f>ROUND(I182*H182,2)</f>
        <v>0</v>
      </c>
      <c r="BL182" s="19" t="s">
        <v>88</v>
      </c>
      <c r="BM182" s="225" t="s">
        <v>965</v>
      </c>
    </row>
    <row r="183" s="2" customFormat="1">
      <c r="A183" s="40"/>
      <c r="B183" s="41"/>
      <c r="C183" s="42"/>
      <c r="D183" s="227" t="s">
        <v>160</v>
      </c>
      <c r="E183" s="42"/>
      <c r="F183" s="228" t="s">
        <v>1352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160</v>
      </c>
      <c r="AU183" s="19" t="s">
        <v>81</v>
      </c>
    </row>
    <row r="184" s="2" customFormat="1" ht="24.15" customHeight="1">
      <c r="A184" s="40"/>
      <c r="B184" s="41"/>
      <c r="C184" s="234" t="s">
        <v>545</v>
      </c>
      <c r="D184" s="234" t="s">
        <v>186</v>
      </c>
      <c r="E184" s="235" t="s">
        <v>1353</v>
      </c>
      <c r="F184" s="236" t="s">
        <v>1354</v>
      </c>
      <c r="G184" s="237" t="s">
        <v>395</v>
      </c>
      <c r="H184" s="238">
        <v>1</v>
      </c>
      <c r="I184" s="239"/>
      <c r="J184" s="240">
        <f>ROUND(I184*H184,2)</f>
        <v>0</v>
      </c>
      <c r="K184" s="236" t="s">
        <v>256</v>
      </c>
      <c r="L184" s="241"/>
      <c r="M184" s="242" t="s">
        <v>19</v>
      </c>
      <c r="N184" s="243" t="s">
        <v>45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183</v>
      </c>
      <c r="AT184" s="225" t="s">
        <v>186</v>
      </c>
      <c r="AU184" s="225" t="s">
        <v>81</v>
      </c>
      <c r="AY184" s="19" t="s">
        <v>152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81</v>
      </c>
      <c r="BK184" s="226">
        <f>ROUND(I184*H184,2)</f>
        <v>0</v>
      </c>
      <c r="BL184" s="19" t="s">
        <v>88</v>
      </c>
      <c r="BM184" s="225" t="s">
        <v>971</v>
      </c>
    </row>
    <row r="185" s="2" customFormat="1">
      <c r="A185" s="40"/>
      <c r="B185" s="41"/>
      <c r="C185" s="42"/>
      <c r="D185" s="227" t="s">
        <v>160</v>
      </c>
      <c r="E185" s="42"/>
      <c r="F185" s="228" t="s">
        <v>1354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160</v>
      </c>
      <c r="AU185" s="19" t="s">
        <v>81</v>
      </c>
    </row>
    <row r="186" s="2" customFormat="1" ht="24.15" customHeight="1">
      <c r="A186" s="40"/>
      <c r="B186" s="41"/>
      <c r="C186" s="214" t="s">
        <v>332</v>
      </c>
      <c r="D186" s="214" t="s">
        <v>155</v>
      </c>
      <c r="E186" s="215" t="s">
        <v>1355</v>
      </c>
      <c r="F186" s="216" t="s">
        <v>1356</v>
      </c>
      <c r="G186" s="217" t="s">
        <v>395</v>
      </c>
      <c r="H186" s="218">
        <v>1</v>
      </c>
      <c r="I186" s="219"/>
      <c r="J186" s="220">
        <f>ROUND(I186*H186,2)</f>
        <v>0</v>
      </c>
      <c r="K186" s="216" t="s">
        <v>256</v>
      </c>
      <c r="L186" s="46"/>
      <c r="M186" s="221" t="s">
        <v>19</v>
      </c>
      <c r="N186" s="222" t="s">
        <v>45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88</v>
      </c>
      <c r="AT186" s="225" t="s">
        <v>155</v>
      </c>
      <c r="AU186" s="225" t="s">
        <v>81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81</v>
      </c>
      <c r="BK186" s="226">
        <f>ROUND(I186*H186,2)</f>
        <v>0</v>
      </c>
      <c r="BL186" s="19" t="s">
        <v>88</v>
      </c>
      <c r="BM186" s="225" t="s">
        <v>976</v>
      </c>
    </row>
    <row r="187" s="2" customFormat="1">
      <c r="A187" s="40"/>
      <c r="B187" s="41"/>
      <c r="C187" s="42"/>
      <c r="D187" s="227" t="s">
        <v>160</v>
      </c>
      <c r="E187" s="42"/>
      <c r="F187" s="228" t="s">
        <v>1356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160</v>
      </c>
      <c r="AU187" s="19" t="s">
        <v>81</v>
      </c>
    </row>
    <row r="188" s="2" customFormat="1" ht="24.15" customHeight="1">
      <c r="A188" s="40"/>
      <c r="B188" s="41"/>
      <c r="C188" s="234" t="s">
        <v>552</v>
      </c>
      <c r="D188" s="234" t="s">
        <v>186</v>
      </c>
      <c r="E188" s="235" t="s">
        <v>1357</v>
      </c>
      <c r="F188" s="236" t="s">
        <v>1358</v>
      </c>
      <c r="G188" s="237" t="s">
        <v>395</v>
      </c>
      <c r="H188" s="238">
        <v>1</v>
      </c>
      <c r="I188" s="239"/>
      <c r="J188" s="240">
        <f>ROUND(I188*H188,2)</f>
        <v>0</v>
      </c>
      <c r="K188" s="236" t="s">
        <v>256</v>
      </c>
      <c r="L188" s="241"/>
      <c r="M188" s="242" t="s">
        <v>19</v>
      </c>
      <c r="N188" s="243" t="s">
        <v>45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183</v>
      </c>
      <c r="AT188" s="225" t="s">
        <v>186</v>
      </c>
      <c r="AU188" s="225" t="s">
        <v>81</v>
      </c>
      <c r="AY188" s="19" t="s">
        <v>152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81</v>
      </c>
      <c r="BK188" s="226">
        <f>ROUND(I188*H188,2)</f>
        <v>0</v>
      </c>
      <c r="BL188" s="19" t="s">
        <v>88</v>
      </c>
      <c r="BM188" s="225" t="s">
        <v>500</v>
      </c>
    </row>
    <row r="189" s="2" customFormat="1">
      <c r="A189" s="40"/>
      <c r="B189" s="41"/>
      <c r="C189" s="42"/>
      <c r="D189" s="227" t="s">
        <v>160</v>
      </c>
      <c r="E189" s="42"/>
      <c r="F189" s="228" t="s">
        <v>1358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160</v>
      </c>
      <c r="AU189" s="19" t="s">
        <v>81</v>
      </c>
    </row>
    <row r="190" s="12" customFormat="1" ht="25.92" customHeight="1">
      <c r="A190" s="12"/>
      <c r="B190" s="198"/>
      <c r="C190" s="199"/>
      <c r="D190" s="200" t="s">
        <v>73</v>
      </c>
      <c r="E190" s="201" t="s">
        <v>369</v>
      </c>
      <c r="F190" s="201" t="s">
        <v>370</v>
      </c>
      <c r="G190" s="199"/>
      <c r="H190" s="199"/>
      <c r="I190" s="202"/>
      <c r="J190" s="203">
        <f>BK190</f>
        <v>0</v>
      </c>
      <c r="K190" s="199"/>
      <c r="L190" s="204"/>
      <c r="M190" s="205"/>
      <c r="N190" s="206"/>
      <c r="O190" s="206"/>
      <c r="P190" s="207">
        <f>SUM(P191:P215)</f>
        <v>0</v>
      </c>
      <c r="Q190" s="206"/>
      <c r="R190" s="207">
        <f>SUM(R191:R215)</f>
        <v>0</v>
      </c>
      <c r="S190" s="206"/>
      <c r="T190" s="208">
        <f>SUM(T191:T215)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81</v>
      </c>
      <c r="AT190" s="210" t="s">
        <v>73</v>
      </c>
      <c r="AU190" s="210" t="s">
        <v>74</v>
      </c>
      <c r="AY190" s="209" t="s">
        <v>152</v>
      </c>
      <c r="BK190" s="211">
        <f>SUM(BK191:BK215)</f>
        <v>0</v>
      </c>
    </row>
    <row r="191" s="2" customFormat="1" ht="16.5" customHeight="1">
      <c r="A191" s="40"/>
      <c r="B191" s="41"/>
      <c r="C191" s="214" t="s">
        <v>335</v>
      </c>
      <c r="D191" s="214" t="s">
        <v>155</v>
      </c>
      <c r="E191" s="215" t="s">
        <v>1218</v>
      </c>
      <c r="F191" s="216" t="s">
        <v>1219</v>
      </c>
      <c r="G191" s="217" t="s">
        <v>266</v>
      </c>
      <c r="H191" s="218">
        <v>120</v>
      </c>
      <c r="I191" s="219"/>
      <c r="J191" s="220">
        <f>ROUND(I191*H191,2)</f>
        <v>0</v>
      </c>
      <c r="K191" s="216" t="s">
        <v>256</v>
      </c>
      <c r="L191" s="46"/>
      <c r="M191" s="221" t="s">
        <v>19</v>
      </c>
      <c r="N191" s="222" t="s">
        <v>45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88</v>
      </c>
      <c r="AT191" s="225" t="s">
        <v>155</v>
      </c>
      <c r="AU191" s="225" t="s">
        <v>81</v>
      </c>
      <c r="AY191" s="19" t="s">
        <v>152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81</v>
      </c>
      <c r="BK191" s="226">
        <f>ROUND(I191*H191,2)</f>
        <v>0</v>
      </c>
      <c r="BL191" s="19" t="s">
        <v>88</v>
      </c>
      <c r="BM191" s="225" t="s">
        <v>986</v>
      </c>
    </row>
    <row r="192" s="2" customFormat="1">
      <c r="A192" s="40"/>
      <c r="B192" s="41"/>
      <c r="C192" s="42"/>
      <c r="D192" s="227" t="s">
        <v>160</v>
      </c>
      <c r="E192" s="42"/>
      <c r="F192" s="228" t="s">
        <v>1219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160</v>
      </c>
      <c r="AU192" s="19" t="s">
        <v>81</v>
      </c>
    </row>
    <row r="193" s="2" customFormat="1" ht="16.5" customHeight="1">
      <c r="A193" s="40"/>
      <c r="B193" s="41"/>
      <c r="C193" s="234" t="s">
        <v>559</v>
      </c>
      <c r="D193" s="234" t="s">
        <v>186</v>
      </c>
      <c r="E193" s="235" t="s">
        <v>1220</v>
      </c>
      <c r="F193" s="236" t="s">
        <v>1221</v>
      </c>
      <c r="G193" s="237" t="s">
        <v>266</v>
      </c>
      <c r="H193" s="238">
        <v>120</v>
      </c>
      <c r="I193" s="239"/>
      <c r="J193" s="240">
        <f>ROUND(I193*H193,2)</f>
        <v>0</v>
      </c>
      <c r="K193" s="236" t="s">
        <v>256</v>
      </c>
      <c r="L193" s="241"/>
      <c r="M193" s="242" t="s">
        <v>19</v>
      </c>
      <c r="N193" s="243" t="s">
        <v>45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183</v>
      </c>
      <c r="AT193" s="225" t="s">
        <v>186</v>
      </c>
      <c r="AU193" s="225" t="s">
        <v>81</v>
      </c>
      <c r="AY193" s="19" t="s">
        <v>152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81</v>
      </c>
      <c r="BK193" s="226">
        <f>ROUND(I193*H193,2)</f>
        <v>0</v>
      </c>
      <c r="BL193" s="19" t="s">
        <v>88</v>
      </c>
      <c r="BM193" s="225" t="s">
        <v>506</v>
      </c>
    </row>
    <row r="194" s="2" customFormat="1">
      <c r="A194" s="40"/>
      <c r="B194" s="41"/>
      <c r="C194" s="42"/>
      <c r="D194" s="227" t="s">
        <v>160</v>
      </c>
      <c r="E194" s="42"/>
      <c r="F194" s="228" t="s">
        <v>1221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160</v>
      </c>
      <c r="AU194" s="19" t="s">
        <v>81</v>
      </c>
    </row>
    <row r="195" s="2" customFormat="1" ht="16.5" customHeight="1">
      <c r="A195" s="40"/>
      <c r="B195" s="41"/>
      <c r="C195" s="214" t="s">
        <v>339</v>
      </c>
      <c r="D195" s="214" t="s">
        <v>155</v>
      </c>
      <c r="E195" s="215" t="s">
        <v>1222</v>
      </c>
      <c r="F195" s="216" t="s">
        <v>1223</v>
      </c>
      <c r="G195" s="217" t="s">
        <v>266</v>
      </c>
      <c r="H195" s="218">
        <v>480</v>
      </c>
      <c r="I195" s="219"/>
      <c r="J195" s="220">
        <f>ROUND(I195*H195,2)</f>
        <v>0</v>
      </c>
      <c r="K195" s="216" t="s">
        <v>256</v>
      </c>
      <c r="L195" s="46"/>
      <c r="M195" s="221" t="s">
        <v>19</v>
      </c>
      <c r="N195" s="222" t="s">
        <v>45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88</v>
      </c>
      <c r="AT195" s="225" t="s">
        <v>155</v>
      </c>
      <c r="AU195" s="225" t="s">
        <v>81</v>
      </c>
      <c r="AY195" s="19" t="s">
        <v>152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81</v>
      </c>
      <c r="BK195" s="226">
        <f>ROUND(I195*H195,2)</f>
        <v>0</v>
      </c>
      <c r="BL195" s="19" t="s">
        <v>88</v>
      </c>
      <c r="BM195" s="225" t="s">
        <v>509</v>
      </c>
    </row>
    <row r="196" s="2" customFormat="1">
      <c r="A196" s="40"/>
      <c r="B196" s="41"/>
      <c r="C196" s="42"/>
      <c r="D196" s="227" t="s">
        <v>160</v>
      </c>
      <c r="E196" s="42"/>
      <c r="F196" s="228" t="s">
        <v>1223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160</v>
      </c>
      <c r="AU196" s="19" t="s">
        <v>81</v>
      </c>
    </row>
    <row r="197" s="2" customFormat="1" ht="16.5" customHeight="1">
      <c r="A197" s="40"/>
      <c r="B197" s="41"/>
      <c r="C197" s="234" t="s">
        <v>566</v>
      </c>
      <c r="D197" s="234" t="s">
        <v>186</v>
      </c>
      <c r="E197" s="235" t="s">
        <v>1224</v>
      </c>
      <c r="F197" s="236" t="s">
        <v>1225</v>
      </c>
      <c r="G197" s="237" t="s">
        <v>266</v>
      </c>
      <c r="H197" s="238">
        <v>480</v>
      </c>
      <c r="I197" s="239"/>
      <c r="J197" s="240">
        <f>ROUND(I197*H197,2)</f>
        <v>0</v>
      </c>
      <c r="K197" s="236" t="s">
        <v>256</v>
      </c>
      <c r="L197" s="241"/>
      <c r="M197" s="242" t="s">
        <v>19</v>
      </c>
      <c r="N197" s="243" t="s">
        <v>45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183</v>
      </c>
      <c r="AT197" s="225" t="s">
        <v>186</v>
      </c>
      <c r="AU197" s="225" t="s">
        <v>81</v>
      </c>
      <c r="AY197" s="19" t="s">
        <v>152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81</v>
      </c>
      <c r="BK197" s="226">
        <f>ROUND(I197*H197,2)</f>
        <v>0</v>
      </c>
      <c r="BL197" s="19" t="s">
        <v>88</v>
      </c>
      <c r="BM197" s="225" t="s">
        <v>513</v>
      </c>
    </row>
    <row r="198" s="2" customFormat="1">
      <c r="A198" s="40"/>
      <c r="B198" s="41"/>
      <c r="C198" s="42"/>
      <c r="D198" s="227" t="s">
        <v>160</v>
      </c>
      <c r="E198" s="42"/>
      <c r="F198" s="228" t="s">
        <v>1225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160</v>
      </c>
      <c r="AU198" s="19" t="s">
        <v>81</v>
      </c>
    </row>
    <row r="199" s="2" customFormat="1" ht="16.5" customHeight="1">
      <c r="A199" s="40"/>
      <c r="B199" s="41"/>
      <c r="C199" s="214" t="s">
        <v>342</v>
      </c>
      <c r="D199" s="214" t="s">
        <v>155</v>
      </c>
      <c r="E199" s="215" t="s">
        <v>371</v>
      </c>
      <c r="F199" s="216" t="s">
        <v>372</v>
      </c>
      <c r="G199" s="217" t="s">
        <v>266</v>
      </c>
      <c r="H199" s="218">
        <v>1030</v>
      </c>
      <c r="I199" s="219"/>
      <c r="J199" s="220">
        <f>ROUND(I199*H199,2)</f>
        <v>0</v>
      </c>
      <c r="K199" s="216" t="s">
        <v>256</v>
      </c>
      <c r="L199" s="46"/>
      <c r="M199" s="221" t="s">
        <v>19</v>
      </c>
      <c r="N199" s="222" t="s">
        <v>45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88</v>
      </c>
      <c r="AT199" s="225" t="s">
        <v>155</v>
      </c>
      <c r="AU199" s="225" t="s">
        <v>81</v>
      </c>
      <c r="AY199" s="19" t="s">
        <v>152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81</v>
      </c>
      <c r="BK199" s="226">
        <f>ROUND(I199*H199,2)</f>
        <v>0</v>
      </c>
      <c r="BL199" s="19" t="s">
        <v>88</v>
      </c>
      <c r="BM199" s="225" t="s">
        <v>516</v>
      </c>
    </row>
    <row r="200" s="2" customFormat="1">
      <c r="A200" s="40"/>
      <c r="B200" s="41"/>
      <c r="C200" s="42"/>
      <c r="D200" s="227" t="s">
        <v>160</v>
      </c>
      <c r="E200" s="42"/>
      <c r="F200" s="228" t="s">
        <v>372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160</v>
      </c>
      <c r="AU200" s="19" t="s">
        <v>81</v>
      </c>
    </row>
    <row r="201" s="2" customFormat="1" ht="16.5" customHeight="1">
      <c r="A201" s="40"/>
      <c r="B201" s="41"/>
      <c r="C201" s="234" t="s">
        <v>573</v>
      </c>
      <c r="D201" s="234" t="s">
        <v>186</v>
      </c>
      <c r="E201" s="235" t="s">
        <v>373</v>
      </c>
      <c r="F201" s="236" t="s">
        <v>374</v>
      </c>
      <c r="G201" s="237" t="s">
        <v>266</v>
      </c>
      <c r="H201" s="238">
        <v>1030</v>
      </c>
      <c r="I201" s="239"/>
      <c r="J201" s="240">
        <f>ROUND(I201*H201,2)</f>
        <v>0</v>
      </c>
      <c r="K201" s="236" t="s">
        <v>256</v>
      </c>
      <c r="L201" s="241"/>
      <c r="M201" s="242" t="s">
        <v>19</v>
      </c>
      <c r="N201" s="243" t="s">
        <v>45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183</v>
      </c>
      <c r="AT201" s="225" t="s">
        <v>186</v>
      </c>
      <c r="AU201" s="225" t="s">
        <v>81</v>
      </c>
      <c r="AY201" s="19" t="s">
        <v>152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81</v>
      </c>
      <c r="BK201" s="226">
        <f>ROUND(I201*H201,2)</f>
        <v>0</v>
      </c>
      <c r="BL201" s="19" t="s">
        <v>88</v>
      </c>
      <c r="BM201" s="225" t="s">
        <v>520</v>
      </c>
    </row>
    <row r="202" s="2" customFormat="1">
      <c r="A202" s="40"/>
      <c r="B202" s="41"/>
      <c r="C202" s="42"/>
      <c r="D202" s="227" t="s">
        <v>160</v>
      </c>
      <c r="E202" s="42"/>
      <c r="F202" s="228" t="s">
        <v>374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160</v>
      </c>
      <c r="AU202" s="19" t="s">
        <v>81</v>
      </c>
    </row>
    <row r="203" s="2" customFormat="1" ht="16.5" customHeight="1">
      <c r="A203" s="40"/>
      <c r="B203" s="41"/>
      <c r="C203" s="214" t="s">
        <v>347</v>
      </c>
      <c r="D203" s="214" t="s">
        <v>155</v>
      </c>
      <c r="E203" s="215" t="s">
        <v>1359</v>
      </c>
      <c r="F203" s="216" t="s">
        <v>1360</v>
      </c>
      <c r="G203" s="217" t="s">
        <v>266</v>
      </c>
      <c r="H203" s="218">
        <v>35</v>
      </c>
      <c r="I203" s="219"/>
      <c r="J203" s="220">
        <f>ROUND(I203*H203,2)</f>
        <v>0</v>
      </c>
      <c r="K203" s="216" t="s">
        <v>256</v>
      </c>
      <c r="L203" s="46"/>
      <c r="M203" s="221" t="s">
        <v>19</v>
      </c>
      <c r="N203" s="222" t="s">
        <v>45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88</v>
      </c>
      <c r="AT203" s="225" t="s">
        <v>155</v>
      </c>
      <c r="AU203" s="225" t="s">
        <v>81</v>
      </c>
      <c r="AY203" s="19" t="s">
        <v>152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81</v>
      </c>
      <c r="BK203" s="226">
        <f>ROUND(I203*H203,2)</f>
        <v>0</v>
      </c>
      <c r="BL203" s="19" t="s">
        <v>88</v>
      </c>
      <c r="BM203" s="225" t="s">
        <v>523</v>
      </c>
    </row>
    <row r="204" s="2" customFormat="1">
      <c r="A204" s="40"/>
      <c r="B204" s="41"/>
      <c r="C204" s="42"/>
      <c r="D204" s="227" t="s">
        <v>160</v>
      </c>
      <c r="E204" s="42"/>
      <c r="F204" s="228" t="s">
        <v>1360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160</v>
      </c>
      <c r="AU204" s="19" t="s">
        <v>81</v>
      </c>
    </row>
    <row r="205" s="2" customFormat="1" ht="16.5" customHeight="1">
      <c r="A205" s="40"/>
      <c r="B205" s="41"/>
      <c r="C205" s="234" t="s">
        <v>580</v>
      </c>
      <c r="D205" s="234" t="s">
        <v>186</v>
      </c>
      <c r="E205" s="235" t="s">
        <v>1361</v>
      </c>
      <c r="F205" s="236" t="s">
        <v>1362</v>
      </c>
      <c r="G205" s="237" t="s">
        <v>266</v>
      </c>
      <c r="H205" s="238">
        <v>35</v>
      </c>
      <c r="I205" s="239"/>
      <c r="J205" s="240">
        <f>ROUND(I205*H205,2)</f>
        <v>0</v>
      </c>
      <c r="K205" s="236" t="s">
        <v>256</v>
      </c>
      <c r="L205" s="241"/>
      <c r="M205" s="242" t="s">
        <v>19</v>
      </c>
      <c r="N205" s="243" t="s">
        <v>45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183</v>
      </c>
      <c r="AT205" s="225" t="s">
        <v>186</v>
      </c>
      <c r="AU205" s="225" t="s">
        <v>81</v>
      </c>
      <c r="AY205" s="19" t="s">
        <v>152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81</v>
      </c>
      <c r="BK205" s="226">
        <f>ROUND(I205*H205,2)</f>
        <v>0</v>
      </c>
      <c r="BL205" s="19" t="s">
        <v>88</v>
      </c>
      <c r="BM205" s="225" t="s">
        <v>527</v>
      </c>
    </row>
    <row r="206" s="2" customFormat="1">
      <c r="A206" s="40"/>
      <c r="B206" s="41"/>
      <c r="C206" s="42"/>
      <c r="D206" s="227" t="s">
        <v>160</v>
      </c>
      <c r="E206" s="42"/>
      <c r="F206" s="228" t="s">
        <v>1362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160</v>
      </c>
      <c r="AU206" s="19" t="s">
        <v>81</v>
      </c>
    </row>
    <row r="207" s="2" customFormat="1">
      <c r="A207" s="40"/>
      <c r="B207" s="41"/>
      <c r="C207" s="42"/>
      <c r="D207" s="227" t="s">
        <v>242</v>
      </c>
      <c r="E207" s="42"/>
      <c r="F207" s="266" t="s">
        <v>1363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242</v>
      </c>
      <c r="AU207" s="19" t="s">
        <v>81</v>
      </c>
    </row>
    <row r="208" s="2" customFormat="1" ht="16.5" customHeight="1">
      <c r="A208" s="40"/>
      <c r="B208" s="41"/>
      <c r="C208" s="214" t="s">
        <v>350</v>
      </c>
      <c r="D208" s="214" t="s">
        <v>155</v>
      </c>
      <c r="E208" s="215" t="s">
        <v>1364</v>
      </c>
      <c r="F208" s="216" t="s">
        <v>1365</v>
      </c>
      <c r="G208" s="217" t="s">
        <v>266</v>
      </c>
      <c r="H208" s="218">
        <v>320</v>
      </c>
      <c r="I208" s="219"/>
      <c r="J208" s="220">
        <f>ROUND(I208*H208,2)</f>
        <v>0</v>
      </c>
      <c r="K208" s="216" t="s">
        <v>256</v>
      </c>
      <c r="L208" s="46"/>
      <c r="M208" s="221" t="s">
        <v>19</v>
      </c>
      <c r="N208" s="222" t="s">
        <v>45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88</v>
      </c>
      <c r="AT208" s="225" t="s">
        <v>155</v>
      </c>
      <c r="AU208" s="225" t="s">
        <v>81</v>
      </c>
      <c r="AY208" s="19" t="s">
        <v>152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81</v>
      </c>
      <c r="BK208" s="226">
        <f>ROUND(I208*H208,2)</f>
        <v>0</v>
      </c>
      <c r="BL208" s="19" t="s">
        <v>88</v>
      </c>
      <c r="BM208" s="225" t="s">
        <v>530</v>
      </c>
    </row>
    <row r="209" s="2" customFormat="1">
      <c r="A209" s="40"/>
      <c r="B209" s="41"/>
      <c r="C209" s="42"/>
      <c r="D209" s="227" t="s">
        <v>160</v>
      </c>
      <c r="E209" s="42"/>
      <c r="F209" s="228" t="s">
        <v>1365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160</v>
      </c>
      <c r="AU209" s="19" t="s">
        <v>81</v>
      </c>
    </row>
    <row r="210" s="2" customFormat="1" ht="16.5" customHeight="1">
      <c r="A210" s="40"/>
      <c r="B210" s="41"/>
      <c r="C210" s="234" t="s">
        <v>587</v>
      </c>
      <c r="D210" s="234" t="s">
        <v>186</v>
      </c>
      <c r="E210" s="235" t="s">
        <v>1366</v>
      </c>
      <c r="F210" s="236" t="s">
        <v>1367</v>
      </c>
      <c r="G210" s="237" t="s">
        <v>266</v>
      </c>
      <c r="H210" s="238">
        <v>320</v>
      </c>
      <c r="I210" s="239"/>
      <c r="J210" s="240">
        <f>ROUND(I210*H210,2)</f>
        <v>0</v>
      </c>
      <c r="K210" s="236" t="s">
        <v>256</v>
      </c>
      <c r="L210" s="241"/>
      <c r="M210" s="242" t="s">
        <v>19</v>
      </c>
      <c r="N210" s="243" t="s">
        <v>45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183</v>
      </c>
      <c r="AT210" s="225" t="s">
        <v>186</v>
      </c>
      <c r="AU210" s="225" t="s">
        <v>81</v>
      </c>
      <c r="AY210" s="19" t="s">
        <v>152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81</v>
      </c>
      <c r="BK210" s="226">
        <f>ROUND(I210*H210,2)</f>
        <v>0</v>
      </c>
      <c r="BL210" s="19" t="s">
        <v>88</v>
      </c>
      <c r="BM210" s="225" t="s">
        <v>534</v>
      </c>
    </row>
    <row r="211" s="2" customFormat="1">
      <c r="A211" s="40"/>
      <c r="B211" s="41"/>
      <c r="C211" s="42"/>
      <c r="D211" s="227" t="s">
        <v>160</v>
      </c>
      <c r="E211" s="42"/>
      <c r="F211" s="228" t="s">
        <v>1367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160</v>
      </c>
      <c r="AU211" s="19" t="s">
        <v>81</v>
      </c>
    </row>
    <row r="212" s="2" customFormat="1" ht="16.5" customHeight="1">
      <c r="A212" s="40"/>
      <c r="B212" s="41"/>
      <c r="C212" s="214" t="s">
        <v>354</v>
      </c>
      <c r="D212" s="214" t="s">
        <v>155</v>
      </c>
      <c r="E212" s="215" t="s">
        <v>375</v>
      </c>
      <c r="F212" s="216" t="s">
        <v>376</v>
      </c>
      <c r="G212" s="217" t="s">
        <v>317</v>
      </c>
      <c r="H212" s="218">
        <v>1750</v>
      </c>
      <c r="I212" s="219"/>
      <c r="J212" s="220">
        <f>ROUND(I212*H212,2)</f>
        <v>0</v>
      </c>
      <c r="K212" s="216" t="s">
        <v>256</v>
      </c>
      <c r="L212" s="46"/>
      <c r="M212" s="221" t="s">
        <v>19</v>
      </c>
      <c r="N212" s="222" t="s">
        <v>45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88</v>
      </c>
      <c r="AT212" s="225" t="s">
        <v>155</v>
      </c>
      <c r="AU212" s="225" t="s">
        <v>81</v>
      </c>
      <c r="AY212" s="19" t="s">
        <v>152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81</v>
      </c>
      <c r="BK212" s="226">
        <f>ROUND(I212*H212,2)</f>
        <v>0</v>
      </c>
      <c r="BL212" s="19" t="s">
        <v>88</v>
      </c>
      <c r="BM212" s="225" t="s">
        <v>537</v>
      </c>
    </row>
    <row r="213" s="2" customFormat="1">
      <c r="A213" s="40"/>
      <c r="B213" s="41"/>
      <c r="C213" s="42"/>
      <c r="D213" s="227" t="s">
        <v>160</v>
      </c>
      <c r="E213" s="42"/>
      <c r="F213" s="228" t="s">
        <v>376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160</v>
      </c>
      <c r="AU213" s="19" t="s">
        <v>81</v>
      </c>
    </row>
    <row r="214" s="2" customFormat="1" ht="16.5" customHeight="1">
      <c r="A214" s="40"/>
      <c r="B214" s="41"/>
      <c r="C214" s="234" t="s">
        <v>594</v>
      </c>
      <c r="D214" s="234" t="s">
        <v>186</v>
      </c>
      <c r="E214" s="235" t="s">
        <v>377</v>
      </c>
      <c r="F214" s="236" t="s">
        <v>378</v>
      </c>
      <c r="G214" s="237" t="s">
        <v>317</v>
      </c>
      <c r="H214" s="238">
        <v>1750</v>
      </c>
      <c r="I214" s="239"/>
      <c r="J214" s="240">
        <f>ROUND(I214*H214,2)</f>
        <v>0</v>
      </c>
      <c r="K214" s="236" t="s">
        <v>256</v>
      </c>
      <c r="L214" s="241"/>
      <c r="M214" s="242" t="s">
        <v>19</v>
      </c>
      <c r="N214" s="243" t="s">
        <v>45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183</v>
      </c>
      <c r="AT214" s="225" t="s">
        <v>186</v>
      </c>
      <c r="AU214" s="225" t="s">
        <v>81</v>
      </c>
      <c r="AY214" s="19" t="s">
        <v>152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81</v>
      </c>
      <c r="BK214" s="226">
        <f>ROUND(I214*H214,2)</f>
        <v>0</v>
      </c>
      <c r="BL214" s="19" t="s">
        <v>88</v>
      </c>
      <c r="BM214" s="225" t="s">
        <v>541</v>
      </c>
    </row>
    <row r="215" s="2" customFormat="1">
      <c r="A215" s="40"/>
      <c r="B215" s="41"/>
      <c r="C215" s="42"/>
      <c r="D215" s="227" t="s">
        <v>160</v>
      </c>
      <c r="E215" s="42"/>
      <c r="F215" s="228" t="s">
        <v>378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160</v>
      </c>
      <c r="AU215" s="19" t="s">
        <v>81</v>
      </c>
    </row>
    <row r="216" s="12" customFormat="1" ht="25.92" customHeight="1">
      <c r="A216" s="12"/>
      <c r="B216" s="198"/>
      <c r="C216" s="199"/>
      <c r="D216" s="200" t="s">
        <v>73</v>
      </c>
      <c r="E216" s="201" t="s">
        <v>379</v>
      </c>
      <c r="F216" s="201" t="s">
        <v>380</v>
      </c>
      <c r="G216" s="199"/>
      <c r="H216" s="199"/>
      <c r="I216" s="202"/>
      <c r="J216" s="203">
        <f>BK216</f>
        <v>0</v>
      </c>
      <c r="K216" s="199"/>
      <c r="L216" s="204"/>
      <c r="M216" s="205"/>
      <c r="N216" s="206"/>
      <c r="O216" s="206"/>
      <c r="P216" s="207">
        <f>SUM(P217:P245)</f>
        <v>0</v>
      </c>
      <c r="Q216" s="206"/>
      <c r="R216" s="207">
        <f>SUM(R217:R245)</f>
        <v>0</v>
      </c>
      <c r="S216" s="206"/>
      <c r="T216" s="208">
        <f>SUM(T217:T245)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81</v>
      </c>
      <c r="AT216" s="210" t="s">
        <v>73</v>
      </c>
      <c r="AU216" s="210" t="s">
        <v>74</v>
      </c>
      <c r="AY216" s="209" t="s">
        <v>152</v>
      </c>
      <c r="BK216" s="211">
        <f>SUM(BK217:BK245)</f>
        <v>0</v>
      </c>
    </row>
    <row r="217" s="2" customFormat="1" ht="24.15" customHeight="1">
      <c r="A217" s="40"/>
      <c r="B217" s="41"/>
      <c r="C217" s="214" t="s">
        <v>357</v>
      </c>
      <c r="D217" s="214" t="s">
        <v>155</v>
      </c>
      <c r="E217" s="215" t="s">
        <v>381</v>
      </c>
      <c r="F217" s="216" t="s">
        <v>382</v>
      </c>
      <c r="G217" s="217" t="s">
        <v>266</v>
      </c>
      <c r="H217" s="218">
        <v>130</v>
      </c>
      <c r="I217" s="219"/>
      <c r="J217" s="220">
        <f>ROUND(I217*H217,2)</f>
        <v>0</v>
      </c>
      <c r="K217" s="216" t="s">
        <v>256</v>
      </c>
      <c r="L217" s="46"/>
      <c r="M217" s="221" t="s">
        <v>19</v>
      </c>
      <c r="N217" s="222" t="s">
        <v>45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88</v>
      </c>
      <c r="AT217" s="225" t="s">
        <v>155</v>
      </c>
      <c r="AU217" s="225" t="s">
        <v>81</v>
      </c>
      <c r="AY217" s="19" t="s">
        <v>152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81</v>
      </c>
      <c r="BK217" s="226">
        <f>ROUND(I217*H217,2)</f>
        <v>0</v>
      </c>
      <c r="BL217" s="19" t="s">
        <v>88</v>
      </c>
      <c r="BM217" s="225" t="s">
        <v>544</v>
      </c>
    </row>
    <row r="218" s="2" customFormat="1">
      <c r="A218" s="40"/>
      <c r="B218" s="41"/>
      <c r="C218" s="42"/>
      <c r="D218" s="227" t="s">
        <v>160</v>
      </c>
      <c r="E218" s="42"/>
      <c r="F218" s="228" t="s">
        <v>382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160</v>
      </c>
      <c r="AU218" s="19" t="s">
        <v>81</v>
      </c>
    </row>
    <row r="219" s="2" customFormat="1" ht="24.15" customHeight="1">
      <c r="A219" s="40"/>
      <c r="B219" s="41"/>
      <c r="C219" s="234" t="s">
        <v>601</v>
      </c>
      <c r="D219" s="234" t="s">
        <v>186</v>
      </c>
      <c r="E219" s="235" t="s">
        <v>383</v>
      </c>
      <c r="F219" s="236" t="s">
        <v>384</v>
      </c>
      <c r="G219" s="237" t="s">
        <v>266</v>
      </c>
      <c r="H219" s="238">
        <v>130</v>
      </c>
      <c r="I219" s="239"/>
      <c r="J219" s="240">
        <f>ROUND(I219*H219,2)</f>
        <v>0</v>
      </c>
      <c r="K219" s="236" t="s">
        <v>256</v>
      </c>
      <c r="L219" s="241"/>
      <c r="M219" s="242" t="s">
        <v>19</v>
      </c>
      <c r="N219" s="243" t="s">
        <v>45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183</v>
      </c>
      <c r="AT219" s="225" t="s">
        <v>186</v>
      </c>
      <c r="AU219" s="225" t="s">
        <v>81</v>
      </c>
      <c r="AY219" s="19" t="s">
        <v>152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81</v>
      </c>
      <c r="BK219" s="226">
        <f>ROUND(I219*H219,2)</f>
        <v>0</v>
      </c>
      <c r="BL219" s="19" t="s">
        <v>88</v>
      </c>
      <c r="BM219" s="225" t="s">
        <v>548</v>
      </c>
    </row>
    <row r="220" s="2" customFormat="1">
      <c r="A220" s="40"/>
      <c r="B220" s="41"/>
      <c r="C220" s="42"/>
      <c r="D220" s="227" t="s">
        <v>160</v>
      </c>
      <c r="E220" s="42"/>
      <c r="F220" s="228" t="s">
        <v>384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160</v>
      </c>
      <c r="AU220" s="19" t="s">
        <v>81</v>
      </c>
    </row>
    <row r="221" s="2" customFormat="1" ht="24.15" customHeight="1">
      <c r="A221" s="40"/>
      <c r="B221" s="41"/>
      <c r="C221" s="214" t="s">
        <v>361</v>
      </c>
      <c r="D221" s="214" t="s">
        <v>155</v>
      </c>
      <c r="E221" s="215" t="s">
        <v>1232</v>
      </c>
      <c r="F221" s="216" t="s">
        <v>1233</v>
      </c>
      <c r="G221" s="217" t="s">
        <v>266</v>
      </c>
      <c r="H221" s="218">
        <v>55</v>
      </c>
      <c r="I221" s="219"/>
      <c r="J221" s="220">
        <f>ROUND(I221*H221,2)</f>
        <v>0</v>
      </c>
      <c r="K221" s="216" t="s">
        <v>256</v>
      </c>
      <c r="L221" s="46"/>
      <c r="M221" s="221" t="s">
        <v>19</v>
      </c>
      <c r="N221" s="222" t="s">
        <v>45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88</v>
      </c>
      <c r="AT221" s="225" t="s">
        <v>155</v>
      </c>
      <c r="AU221" s="225" t="s">
        <v>81</v>
      </c>
      <c r="AY221" s="19" t="s">
        <v>152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81</v>
      </c>
      <c r="BK221" s="226">
        <f>ROUND(I221*H221,2)</f>
        <v>0</v>
      </c>
      <c r="BL221" s="19" t="s">
        <v>88</v>
      </c>
      <c r="BM221" s="225" t="s">
        <v>551</v>
      </c>
    </row>
    <row r="222" s="2" customFormat="1">
      <c r="A222" s="40"/>
      <c r="B222" s="41"/>
      <c r="C222" s="42"/>
      <c r="D222" s="227" t="s">
        <v>160</v>
      </c>
      <c r="E222" s="42"/>
      <c r="F222" s="228" t="s">
        <v>1233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160</v>
      </c>
      <c r="AU222" s="19" t="s">
        <v>81</v>
      </c>
    </row>
    <row r="223" s="2" customFormat="1" ht="24.15" customHeight="1">
      <c r="A223" s="40"/>
      <c r="B223" s="41"/>
      <c r="C223" s="234" t="s">
        <v>608</v>
      </c>
      <c r="D223" s="234" t="s">
        <v>186</v>
      </c>
      <c r="E223" s="235" t="s">
        <v>1234</v>
      </c>
      <c r="F223" s="236" t="s">
        <v>1235</v>
      </c>
      <c r="G223" s="237" t="s">
        <v>266</v>
      </c>
      <c r="H223" s="238">
        <v>55</v>
      </c>
      <c r="I223" s="239"/>
      <c r="J223" s="240">
        <f>ROUND(I223*H223,2)</f>
        <v>0</v>
      </c>
      <c r="K223" s="236" t="s">
        <v>256</v>
      </c>
      <c r="L223" s="241"/>
      <c r="M223" s="242" t="s">
        <v>19</v>
      </c>
      <c r="N223" s="243" t="s">
        <v>45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183</v>
      </c>
      <c r="AT223" s="225" t="s">
        <v>186</v>
      </c>
      <c r="AU223" s="225" t="s">
        <v>81</v>
      </c>
      <c r="AY223" s="19" t="s">
        <v>152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81</v>
      </c>
      <c r="BK223" s="226">
        <f>ROUND(I223*H223,2)</f>
        <v>0</v>
      </c>
      <c r="BL223" s="19" t="s">
        <v>88</v>
      </c>
      <c r="BM223" s="225" t="s">
        <v>555</v>
      </c>
    </row>
    <row r="224" s="2" customFormat="1">
      <c r="A224" s="40"/>
      <c r="B224" s="41"/>
      <c r="C224" s="42"/>
      <c r="D224" s="227" t="s">
        <v>160</v>
      </c>
      <c r="E224" s="42"/>
      <c r="F224" s="228" t="s">
        <v>1235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160</v>
      </c>
      <c r="AU224" s="19" t="s">
        <v>81</v>
      </c>
    </row>
    <row r="225" s="2" customFormat="1" ht="24.15" customHeight="1">
      <c r="A225" s="40"/>
      <c r="B225" s="41"/>
      <c r="C225" s="214" t="s">
        <v>612</v>
      </c>
      <c r="D225" s="214" t="s">
        <v>155</v>
      </c>
      <c r="E225" s="215" t="s">
        <v>1236</v>
      </c>
      <c r="F225" s="216" t="s">
        <v>1237</v>
      </c>
      <c r="G225" s="217" t="s">
        <v>266</v>
      </c>
      <c r="H225" s="218">
        <v>390</v>
      </c>
      <c r="I225" s="219"/>
      <c r="J225" s="220">
        <f>ROUND(I225*H225,2)</f>
        <v>0</v>
      </c>
      <c r="K225" s="216" t="s">
        <v>256</v>
      </c>
      <c r="L225" s="46"/>
      <c r="M225" s="221" t="s">
        <v>19</v>
      </c>
      <c r="N225" s="222" t="s">
        <v>45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88</v>
      </c>
      <c r="AT225" s="225" t="s">
        <v>155</v>
      </c>
      <c r="AU225" s="225" t="s">
        <v>81</v>
      </c>
      <c r="AY225" s="19" t="s">
        <v>152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81</v>
      </c>
      <c r="BK225" s="226">
        <f>ROUND(I225*H225,2)</f>
        <v>0</v>
      </c>
      <c r="BL225" s="19" t="s">
        <v>88</v>
      </c>
      <c r="BM225" s="225" t="s">
        <v>558</v>
      </c>
    </row>
    <row r="226" s="2" customFormat="1">
      <c r="A226" s="40"/>
      <c r="B226" s="41"/>
      <c r="C226" s="42"/>
      <c r="D226" s="227" t="s">
        <v>160</v>
      </c>
      <c r="E226" s="42"/>
      <c r="F226" s="228" t="s">
        <v>1237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160</v>
      </c>
      <c r="AU226" s="19" t="s">
        <v>81</v>
      </c>
    </row>
    <row r="227" s="2" customFormat="1" ht="24.15" customHeight="1">
      <c r="A227" s="40"/>
      <c r="B227" s="41"/>
      <c r="C227" s="234" t="s">
        <v>616</v>
      </c>
      <c r="D227" s="234" t="s">
        <v>186</v>
      </c>
      <c r="E227" s="235" t="s">
        <v>1238</v>
      </c>
      <c r="F227" s="236" t="s">
        <v>1239</v>
      </c>
      <c r="G227" s="237" t="s">
        <v>266</v>
      </c>
      <c r="H227" s="238">
        <v>390</v>
      </c>
      <c r="I227" s="239"/>
      <c r="J227" s="240">
        <f>ROUND(I227*H227,2)</f>
        <v>0</v>
      </c>
      <c r="K227" s="236" t="s">
        <v>256</v>
      </c>
      <c r="L227" s="241"/>
      <c r="M227" s="242" t="s">
        <v>19</v>
      </c>
      <c r="N227" s="243" t="s">
        <v>45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183</v>
      </c>
      <c r="AT227" s="225" t="s">
        <v>186</v>
      </c>
      <c r="AU227" s="225" t="s">
        <v>81</v>
      </c>
      <c r="AY227" s="19" t="s">
        <v>152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81</v>
      </c>
      <c r="BK227" s="226">
        <f>ROUND(I227*H227,2)</f>
        <v>0</v>
      </c>
      <c r="BL227" s="19" t="s">
        <v>88</v>
      </c>
      <c r="BM227" s="225" t="s">
        <v>562</v>
      </c>
    </row>
    <row r="228" s="2" customFormat="1">
      <c r="A228" s="40"/>
      <c r="B228" s="41"/>
      <c r="C228" s="42"/>
      <c r="D228" s="227" t="s">
        <v>160</v>
      </c>
      <c r="E228" s="42"/>
      <c r="F228" s="228" t="s">
        <v>1239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160</v>
      </c>
      <c r="AU228" s="19" t="s">
        <v>81</v>
      </c>
    </row>
    <row r="229" s="2" customFormat="1">
      <c r="A229" s="40"/>
      <c r="B229" s="41"/>
      <c r="C229" s="42"/>
      <c r="D229" s="227" t="s">
        <v>242</v>
      </c>
      <c r="E229" s="42"/>
      <c r="F229" s="266" t="s">
        <v>1240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242</v>
      </c>
      <c r="AU229" s="19" t="s">
        <v>81</v>
      </c>
    </row>
    <row r="230" s="2" customFormat="1" ht="16.5" customHeight="1">
      <c r="A230" s="40"/>
      <c r="B230" s="41"/>
      <c r="C230" s="214" t="s">
        <v>620</v>
      </c>
      <c r="D230" s="214" t="s">
        <v>155</v>
      </c>
      <c r="E230" s="215" t="s">
        <v>1241</v>
      </c>
      <c r="F230" s="216" t="s">
        <v>1242</v>
      </c>
      <c r="G230" s="217" t="s">
        <v>266</v>
      </c>
      <c r="H230" s="218">
        <v>130</v>
      </c>
      <c r="I230" s="219"/>
      <c r="J230" s="220">
        <f>ROUND(I230*H230,2)</f>
        <v>0</v>
      </c>
      <c r="K230" s="216" t="s">
        <v>256</v>
      </c>
      <c r="L230" s="46"/>
      <c r="M230" s="221" t="s">
        <v>19</v>
      </c>
      <c r="N230" s="222" t="s">
        <v>45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88</v>
      </c>
      <c r="AT230" s="225" t="s">
        <v>155</v>
      </c>
      <c r="AU230" s="225" t="s">
        <v>81</v>
      </c>
      <c r="AY230" s="19" t="s">
        <v>152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81</v>
      </c>
      <c r="BK230" s="226">
        <f>ROUND(I230*H230,2)</f>
        <v>0</v>
      </c>
      <c r="BL230" s="19" t="s">
        <v>88</v>
      </c>
      <c r="BM230" s="225" t="s">
        <v>565</v>
      </c>
    </row>
    <row r="231" s="2" customFormat="1">
      <c r="A231" s="40"/>
      <c r="B231" s="41"/>
      <c r="C231" s="42"/>
      <c r="D231" s="227" t="s">
        <v>160</v>
      </c>
      <c r="E231" s="42"/>
      <c r="F231" s="228" t="s">
        <v>1242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160</v>
      </c>
      <c r="AU231" s="19" t="s">
        <v>81</v>
      </c>
    </row>
    <row r="232" s="2" customFormat="1" ht="16.5" customHeight="1">
      <c r="A232" s="40"/>
      <c r="B232" s="41"/>
      <c r="C232" s="234" t="s">
        <v>624</v>
      </c>
      <c r="D232" s="234" t="s">
        <v>186</v>
      </c>
      <c r="E232" s="235" t="s">
        <v>1243</v>
      </c>
      <c r="F232" s="236" t="s">
        <v>1244</v>
      </c>
      <c r="G232" s="237" t="s">
        <v>266</v>
      </c>
      <c r="H232" s="238">
        <v>130</v>
      </c>
      <c r="I232" s="239"/>
      <c r="J232" s="240">
        <f>ROUND(I232*H232,2)</f>
        <v>0</v>
      </c>
      <c r="K232" s="236" t="s">
        <v>256</v>
      </c>
      <c r="L232" s="241"/>
      <c r="M232" s="242" t="s">
        <v>19</v>
      </c>
      <c r="N232" s="243" t="s">
        <v>45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183</v>
      </c>
      <c r="AT232" s="225" t="s">
        <v>186</v>
      </c>
      <c r="AU232" s="225" t="s">
        <v>81</v>
      </c>
      <c r="AY232" s="19" t="s">
        <v>152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81</v>
      </c>
      <c r="BK232" s="226">
        <f>ROUND(I232*H232,2)</f>
        <v>0</v>
      </c>
      <c r="BL232" s="19" t="s">
        <v>88</v>
      </c>
      <c r="BM232" s="225" t="s">
        <v>569</v>
      </c>
    </row>
    <row r="233" s="2" customFormat="1">
      <c r="A233" s="40"/>
      <c r="B233" s="41"/>
      <c r="C233" s="42"/>
      <c r="D233" s="227" t="s">
        <v>160</v>
      </c>
      <c r="E233" s="42"/>
      <c r="F233" s="228" t="s">
        <v>1244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160</v>
      </c>
      <c r="AU233" s="19" t="s">
        <v>81</v>
      </c>
    </row>
    <row r="234" s="2" customFormat="1" ht="16.5" customHeight="1">
      <c r="A234" s="40"/>
      <c r="B234" s="41"/>
      <c r="C234" s="214" t="s">
        <v>628</v>
      </c>
      <c r="D234" s="214" t="s">
        <v>155</v>
      </c>
      <c r="E234" s="215" t="s">
        <v>1245</v>
      </c>
      <c r="F234" s="216" t="s">
        <v>1246</v>
      </c>
      <c r="G234" s="217" t="s">
        <v>266</v>
      </c>
      <c r="H234" s="218">
        <v>20</v>
      </c>
      <c r="I234" s="219"/>
      <c r="J234" s="220">
        <f>ROUND(I234*H234,2)</f>
        <v>0</v>
      </c>
      <c r="K234" s="216" t="s">
        <v>256</v>
      </c>
      <c r="L234" s="46"/>
      <c r="M234" s="221" t="s">
        <v>19</v>
      </c>
      <c r="N234" s="222" t="s">
        <v>45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88</v>
      </c>
      <c r="AT234" s="225" t="s">
        <v>155</v>
      </c>
      <c r="AU234" s="225" t="s">
        <v>81</v>
      </c>
      <c r="AY234" s="19" t="s">
        <v>152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81</v>
      </c>
      <c r="BK234" s="226">
        <f>ROUND(I234*H234,2)</f>
        <v>0</v>
      </c>
      <c r="BL234" s="19" t="s">
        <v>88</v>
      </c>
      <c r="BM234" s="225" t="s">
        <v>572</v>
      </c>
    </row>
    <row r="235" s="2" customFormat="1">
      <c r="A235" s="40"/>
      <c r="B235" s="41"/>
      <c r="C235" s="42"/>
      <c r="D235" s="227" t="s">
        <v>160</v>
      </c>
      <c r="E235" s="42"/>
      <c r="F235" s="228" t="s">
        <v>1246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160</v>
      </c>
      <c r="AU235" s="19" t="s">
        <v>81</v>
      </c>
    </row>
    <row r="236" s="2" customFormat="1" ht="16.5" customHeight="1">
      <c r="A236" s="40"/>
      <c r="B236" s="41"/>
      <c r="C236" s="234" t="s">
        <v>632</v>
      </c>
      <c r="D236" s="234" t="s">
        <v>186</v>
      </c>
      <c r="E236" s="235" t="s">
        <v>1247</v>
      </c>
      <c r="F236" s="236" t="s">
        <v>1248</v>
      </c>
      <c r="G236" s="237" t="s">
        <v>266</v>
      </c>
      <c r="H236" s="238">
        <v>20</v>
      </c>
      <c r="I236" s="239"/>
      <c r="J236" s="240">
        <f>ROUND(I236*H236,2)</f>
        <v>0</v>
      </c>
      <c r="K236" s="236" t="s">
        <v>256</v>
      </c>
      <c r="L236" s="241"/>
      <c r="M236" s="242" t="s">
        <v>19</v>
      </c>
      <c r="N236" s="243" t="s">
        <v>45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183</v>
      </c>
      <c r="AT236" s="225" t="s">
        <v>186</v>
      </c>
      <c r="AU236" s="225" t="s">
        <v>81</v>
      </c>
      <c r="AY236" s="19" t="s">
        <v>152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81</v>
      </c>
      <c r="BK236" s="226">
        <f>ROUND(I236*H236,2)</f>
        <v>0</v>
      </c>
      <c r="BL236" s="19" t="s">
        <v>88</v>
      </c>
      <c r="BM236" s="225" t="s">
        <v>576</v>
      </c>
    </row>
    <row r="237" s="2" customFormat="1">
      <c r="A237" s="40"/>
      <c r="B237" s="41"/>
      <c r="C237" s="42"/>
      <c r="D237" s="227" t="s">
        <v>160</v>
      </c>
      <c r="E237" s="42"/>
      <c r="F237" s="228" t="s">
        <v>1248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160</v>
      </c>
      <c r="AU237" s="19" t="s">
        <v>81</v>
      </c>
    </row>
    <row r="238" s="2" customFormat="1" ht="16.5" customHeight="1">
      <c r="A238" s="40"/>
      <c r="B238" s="41"/>
      <c r="C238" s="214" t="s">
        <v>638</v>
      </c>
      <c r="D238" s="214" t="s">
        <v>155</v>
      </c>
      <c r="E238" s="215" t="s">
        <v>1368</v>
      </c>
      <c r="F238" s="216" t="s">
        <v>1369</v>
      </c>
      <c r="G238" s="217" t="s">
        <v>266</v>
      </c>
      <c r="H238" s="218">
        <v>95</v>
      </c>
      <c r="I238" s="219"/>
      <c r="J238" s="220">
        <f>ROUND(I238*H238,2)</f>
        <v>0</v>
      </c>
      <c r="K238" s="216" t="s">
        <v>256</v>
      </c>
      <c r="L238" s="46"/>
      <c r="M238" s="221" t="s">
        <v>19</v>
      </c>
      <c r="N238" s="222" t="s">
        <v>45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88</v>
      </c>
      <c r="AT238" s="225" t="s">
        <v>155</v>
      </c>
      <c r="AU238" s="225" t="s">
        <v>81</v>
      </c>
      <c r="AY238" s="19" t="s">
        <v>152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81</v>
      </c>
      <c r="BK238" s="226">
        <f>ROUND(I238*H238,2)</f>
        <v>0</v>
      </c>
      <c r="BL238" s="19" t="s">
        <v>88</v>
      </c>
      <c r="BM238" s="225" t="s">
        <v>579</v>
      </c>
    </row>
    <row r="239" s="2" customFormat="1">
      <c r="A239" s="40"/>
      <c r="B239" s="41"/>
      <c r="C239" s="42"/>
      <c r="D239" s="227" t="s">
        <v>160</v>
      </c>
      <c r="E239" s="42"/>
      <c r="F239" s="228" t="s">
        <v>1369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160</v>
      </c>
      <c r="AU239" s="19" t="s">
        <v>81</v>
      </c>
    </row>
    <row r="240" s="2" customFormat="1" ht="16.5" customHeight="1">
      <c r="A240" s="40"/>
      <c r="B240" s="41"/>
      <c r="C240" s="234" t="s">
        <v>642</v>
      </c>
      <c r="D240" s="234" t="s">
        <v>186</v>
      </c>
      <c r="E240" s="235" t="s">
        <v>1370</v>
      </c>
      <c r="F240" s="236" t="s">
        <v>1371</v>
      </c>
      <c r="G240" s="237" t="s">
        <v>266</v>
      </c>
      <c r="H240" s="238">
        <v>95</v>
      </c>
      <c r="I240" s="239"/>
      <c r="J240" s="240">
        <f>ROUND(I240*H240,2)</f>
        <v>0</v>
      </c>
      <c r="K240" s="236" t="s">
        <v>256</v>
      </c>
      <c r="L240" s="241"/>
      <c r="M240" s="242" t="s">
        <v>19</v>
      </c>
      <c r="N240" s="243" t="s">
        <v>45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183</v>
      </c>
      <c r="AT240" s="225" t="s">
        <v>186</v>
      </c>
      <c r="AU240" s="225" t="s">
        <v>81</v>
      </c>
      <c r="AY240" s="19" t="s">
        <v>152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81</v>
      </c>
      <c r="BK240" s="226">
        <f>ROUND(I240*H240,2)</f>
        <v>0</v>
      </c>
      <c r="BL240" s="19" t="s">
        <v>88</v>
      </c>
      <c r="BM240" s="225" t="s">
        <v>583</v>
      </c>
    </row>
    <row r="241" s="2" customFormat="1">
      <c r="A241" s="40"/>
      <c r="B241" s="41"/>
      <c r="C241" s="42"/>
      <c r="D241" s="227" t="s">
        <v>160</v>
      </c>
      <c r="E241" s="42"/>
      <c r="F241" s="228" t="s">
        <v>1371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160</v>
      </c>
      <c r="AU241" s="19" t="s">
        <v>81</v>
      </c>
    </row>
    <row r="242" s="2" customFormat="1" ht="16.5" customHeight="1">
      <c r="A242" s="40"/>
      <c r="B242" s="41"/>
      <c r="C242" s="214" t="s">
        <v>648</v>
      </c>
      <c r="D242" s="214" t="s">
        <v>155</v>
      </c>
      <c r="E242" s="215" t="s">
        <v>1372</v>
      </c>
      <c r="F242" s="216" t="s">
        <v>1251</v>
      </c>
      <c r="G242" s="217" t="s">
        <v>395</v>
      </c>
      <c r="H242" s="218">
        <v>1</v>
      </c>
      <c r="I242" s="219"/>
      <c r="J242" s="220">
        <f>ROUND(I242*H242,2)</f>
        <v>0</v>
      </c>
      <c r="K242" s="216" t="s">
        <v>256</v>
      </c>
      <c r="L242" s="46"/>
      <c r="M242" s="221" t="s">
        <v>19</v>
      </c>
      <c r="N242" s="222" t="s">
        <v>45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88</v>
      </c>
      <c r="AT242" s="225" t="s">
        <v>155</v>
      </c>
      <c r="AU242" s="225" t="s">
        <v>81</v>
      </c>
      <c r="AY242" s="19" t="s">
        <v>152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81</v>
      </c>
      <c r="BK242" s="226">
        <f>ROUND(I242*H242,2)</f>
        <v>0</v>
      </c>
      <c r="BL242" s="19" t="s">
        <v>88</v>
      </c>
      <c r="BM242" s="225" t="s">
        <v>586</v>
      </c>
    </row>
    <row r="243" s="2" customFormat="1">
      <c r="A243" s="40"/>
      <c r="B243" s="41"/>
      <c r="C243" s="42"/>
      <c r="D243" s="227" t="s">
        <v>160</v>
      </c>
      <c r="E243" s="42"/>
      <c r="F243" s="228" t="s">
        <v>1251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160</v>
      </c>
      <c r="AU243" s="19" t="s">
        <v>81</v>
      </c>
    </row>
    <row r="244" s="2" customFormat="1" ht="16.5" customHeight="1">
      <c r="A244" s="40"/>
      <c r="B244" s="41"/>
      <c r="C244" s="234" t="s">
        <v>652</v>
      </c>
      <c r="D244" s="234" t="s">
        <v>186</v>
      </c>
      <c r="E244" s="235" t="s">
        <v>1373</v>
      </c>
      <c r="F244" s="236" t="s">
        <v>1253</v>
      </c>
      <c r="G244" s="237" t="s">
        <v>395</v>
      </c>
      <c r="H244" s="238">
        <v>1</v>
      </c>
      <c r="I244" s="239"/>
      <c r="J244" s="240">
        <f>ROUND(I244*H244,2)</f>
        <v>0</v>
      </c>
      <c r="K244" s="236" t="s">
        <v>256</v>
      </c>
      <c r="L244" s="241"/>
      <c r="M244" s="242" t="s">
        <v>19</v>
      </c>
      <c r="N244" s="243" t="s">
        <v>45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183</v>
      </c>
      <c r="AT244" s="225" t="s">
        <v>186</v>
      </c>
      <c r="AU244" s="225" t="s">
        <v>81</v>
      </c>
      <c r="AY244" s="19" t="s">
        <v>152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81</v>
      </c>
      <c r="BK244" s="226">
        <f>ROUND(I244*H244,2)</f>
        <v>0</v>
      </c>
      <c r="BL244" s="19" t="s">
        <v>88</v>
      </c>
      <c r="BM244" s="225" t="s">
        <v>590</v>
      </c>
    </row>
    <row r="245" s="2" customFormat="1">
      <c r="A245" s="40"/>
      <c r="B245" s="41"/>
      <c r="C245" s="42"/>
      <c r="D245" s="227" t="s">
        <v>160</v>
      </c>
      <c r="E245" s="42"/>
      <c r="F245" s="228" t="s">
        <v>1253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160</v>
      </c>
      <c r="AU245" s="19" t="s">
        <v>81</v>
      </c>
    </row>
    <row r="246" s="12" customFormat="1" ht="25.92" customHeight="1">
      <c r="A246" s="12"/>
      <c r="B246" s="198"/>
      <c r="C246" s="199"/>
      <c r="D246" s="200" t="s">
        <v>73</v>
      </c>
      <c r="E246" s="201" t="s">
        <v>1254</v>
      </c>
      <c r="F246" s="201" t="s">
        <v>1255</v>
      </c>
      <c r="G246" s="199"/>
      <c r="H246" s="199"/>
      <c r="I246" s="202"/>
      <c r="J246" s="203">
        <f>BK246</f>
        <v>0</v>
      </c>
      <c r="K246" s="199"/>
      <c r="L246" s="204"/>
      <c r="M246" s="205"/>
      <c r="N246" s="206"/>
      <c r="O246" s="206"/>
      <c r="P246" s="207">
        <f>SUM(P247:P248)</f>
        <v>0</v>
      </c>
      <c r="Q246" s="206"/>
      <c r="R246" s="207">
        <f>SUM(R247:R248)</f>
        <v>0</v>
      </c>
      <c r="S246" s="206"/>
      <c r="T246" s="208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81</v>
      </c>
      <c r="AT246" s="210" t="s">
        <v>73</v>
      </c>
      <c r="AU246" s="210" t="s">
        <v>74</v>
      </c>
      <c r="AY246" s="209" t="s">
        <v>152</v>
      </c>
      <c r="BK246" s="211">
        <f>SUM(BK247:BK248)</f>
        <v>0</v>
      </c>
    </row>
    <row r="247" s="2" customFormat="1" ht="16.5" customHeight="1">
      <c r="A247" s="40"/>
      <c r="B247" s="41"/>
      <c r="C247" s="214" t="s">
        <v>656</v>
      </c>
      <c r="D247" s="214" t="s">
        <v>155</v>
      </c>
      <c r="E247" s="215" t="s">
        <v>1256</v>
      </c>
      <c r="F247" s="216" t="s">
        <v>1257</v>
      </c>
      <c r="G247" s="217" t="s">
        <v>395</v>
      </c>
      <c r="H247" s="218">
        <v>1</v>
      </c>
      <c r="I247" s="219"/>
      <c r="J247" s="220">
        <f>ROUND(I247*H247,2)</f>
        <v>0</v>
      </c>
      <c r="K247" s="216" t="s">
        <v>256</v>
      </c>
      <c r="L247" s="46"/>
      <c r="M247" s="221" t="s">
        <v>19</v>
      </c>
      <c r="N247" s="222" t="s">
        <v>45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88</v>
      </c>
      <c r="AT247" s="225" t="s">
        <v>155</v>
      </c>
      <c r="AU247" s="225" t="s">
        <v>81</v>
      </c>
      <c r="AY247" s="19" t="s">
        <v>152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81</v>
      </c>
      <c r="BK247" s="226">
        <f>ROUND(I247*H247,2)</f>
        <v>0</v>
      </c>
      <c r="BL247" s="19" t="s">
        <v>88</v>
      </c>
      <c r="BM247" s="225" t="s">
        <v>593</v>
      </c>
    </row>
    <row r="248" s="2" customFormat="1">
      <c r="A248" s="40"/>
      <c r="B248" s="41"/>
      <c r="C248" s="42"/>
      <c r="D248" s="227" t="s">
        <v>160</v>
      </c>
      <c r="E248" s="42"/>
      <c r="F248" s="228" t="s">
        <v>1257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160</v>
      </c>
      <c r="AU248" s="19" t="s">
        <v>81</v>
      </c>
    </row>
    <row r="249" s="12" customFormat="1" ht="25.92" customHeight="1">
      <c r="A249" s="12"/>
      <c r="B249" s="198"/>
      <c r="C249" s="199"/>
      <c r="D249" s="200" t="s">
        <v>73</v>
      </c>
      <c r="E249" s="201" t="s">
        <v>366</v>
      </c>
      <c r="F249" s="201" t="s">
        <v>314</v>
      </c>
      <c r="G249" s="199"/>
      <c r="H249" s="199"/>
      <c r="I249" s="202"/>
      <c r="J249" s="203">
        <f>BK249</f>
        <v>0</v>
      </c>
      <c r="K249" s="199"/>
      <c r="L249" s="204"/>
      <c r="M249" s="205"/>
      <c r="N249" s="206"/>
      <c r="O249" s="206"/>
      <c r="P249" s="207">
        <f>SUM(P250:P261)</f>
        <v>0</v>
      </c>
      <c r="Q249" s="206"/>
      <c r="R249" s="207">
        <f>SUM(R250:R261)</f>
        <v>0</v>
      </c>
      <c r="S249" s="206"/>
      <c r="T249" s="208">
        <f>SUM(T250:T261)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9" t="s">
        <v>81</v>
      </c>
      <c r="AT249" s="210" t="s">
        <v>73</v>
      </c>
      <c r="AU249" s="210" t="s">
        <v>74</v>
      </c>
      <c r="AY249" s="209" t="s">
        <v>152</v>
      </c>
      <c r="BK249" s="211">
        <f>SUM(BK250:BK261)</f>
        <v>0</v>
      </c>
    </row>
    <row r="250" s="2" customFormat="1" ht="16.5" customHeight="1">
      <c r="A250" s="40"/>
      <c r="B250" s="41"/>
      <c r="C250" s="214" t="s">
        <v>661</v>
      </c>
      <c r="D250" s="214" t="s">
        <v>155</v>
      </c>
      <c r="E250" s="215" t="s">
        <v>1374</v>
      </c>
      <c r="F250" s="216" t="s">
        <v>394</v>
      </c>
      <c r="G250" s="217" t="s">
        <v>395</v>
      </c>
      <c r="H250" s="218">
        <v>1</v>
      </c>
      <c r="I250" s="219"/>
      <c r="J250" s="220">
        <f>ROUND(I250*H250,2)</f>
        <v>0</v>
      </c>
      <c r="K250" s="216" t="s">
        <v>256</v>
      </c>
      <c r="L250" s="46"/>
      <c r="M250" s="221" t="s">
        <v>19</v>
      </c>
      <c r="N250" s="222" t="s">
        <v>45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88</v>
      </c>
      <c r="AT250" s="225" t="s">
        <v>155</v>
      </c>
      <c r="AU250" s="225" t="s">
        <v>81</v>
      </c>
      <c r="AY250" s="19" t="s">
        <v>152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81</v>
      </c>
      <c r="BK250" s="226">
        <f>ROUND(I250*H250,2)</f>
        <v>0</v>
      </c>
      <c r="BL250" s="19" t="s">
        <v>88</v>
      </c>
      <c r="BM250" s="225" t="s">
        <v>597</v>
      </c>
    </row>
    <row r="251" s="2" customFormat="1">
      <c r="A251" s="40"/>
      <c r="B251" s="41"/>
      <c r="C251" s="42"/>
      <c r="D251" s="227" t="s">
        <v>160</v>
      </c>
      <c r="E251" s="42"/>
      <c r="F251" s="228" t="s">
        <v>394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160</v>
      </c>
      <c r="AU251" s="19" t="s">
        <v>81</v>
      </c>
    </row>
    <row r="252" s="2" customFormat="1" ht="16.5" customHeight="1">
      <c r="A252" s="40"/>
      <c r="B252" s="41"/>
      <c r="C252" s="214" t="s">
        <v>667</v>
      </c>
      <c r="D252" s="214" t="s">
        <v>155</v>
      </c>
      <c r="E252" s="215" t="s">
        <v>1375</v>
      </c>
      <c r="F252" s="216" t="s">
        <v>397</v>
      </c>
      <c r="G252" s="217" t="s">
        <v>395</v>
      </c>
      <c r="H252" s="218">
        <v>1</v>
      </c>
      <c r="I252" s="219"/>
      <c r="J252" s="220">
        <f>ROUND(I252*H252,2)</f>
        <v>0</v>
      </c>
      <c r="K252" s="216" t="s">
        <v>256</v>
      </c>
      <c r="L252" s="46"/>
      <c r="M252" s="221" t="s">
        <v>19</v>
      </c>
      <c r="N252" s="222" t="s">
        <v>45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88</v>
      </c>
      <c r="AT252" s="225" t="s">
        <v>155</v>
      </c>
      <c r="AU252" s="225" t="s">
        <v>81</v>
      </c>
      <c r="AY252" s="19" t="s">
        <v>152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81</v>
      </c>
      <c r="BK252" s="226">
        <f>ROUND(I252*H252,2)</f>
        <v>0</v>
      </c>
      <c r="BL252" s="19" t="s">
        <v>88</v>
      </c>
      <c r="BM252" s="225" t="s">
        <v>600</v>
      </c>
    </row>
    <row r="253" s="2" customFormat="1">
      <c r="A253" s="40"/>
      <c r="B253" s="41"/>
      <c r="C253" s="42"/>
      <c r="D253" s="227" t="s">
        <v>160</v>
      </c>
      <c r="E253" s="42"/>
      <c r="F253" s="228" t="s">
        <v>397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160</v>
      </c>
      <c r="AU253" s="19" t="s">
        <v>81</v>
      </c>
    </row>
    <row r="254" s="2" customFormat="1" ht="16.5" customHeight="1">
      <c r="A254" s="40"/>
      <c r="B254" s="41"/>
      <c r="C254" s="214" t="s">
        <v>671</v>
      </c>
      <c r="D254" s="214" t="s">
        <v>155</v>
      </c>
      <c r="E254" s="215" t="s">
        <v>1376</v>
      </c>
      <c r="F254" s="216" t="s">
        <v>399</v>
      </c>
      <c r="G254" s="217" t="s">
        <v>395</v>
      </c>
      <c r="H254" s="218">
        <v>1</v>
      </c>
      <c r="I254" s="219"/>
      <c r="J254" s="220">
        <f>ROUND(I254*H254,2)</f>
        <v>0</v>
      </c>
      <c r="K254" s="216" t="s">
        <v>256</v>
      </c>
      <c r="L254" s="46"/>
      <c r="M254" s="221" t="s">
        <v>19</v>
      </c>
      <c r="N254" s="222" t="s">
        <v>45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88</v>
      </c>
      <c r="AT254" s="225" t="s">
        <v>155</v>
      </c>
      <c r="AU254" s="225" t="s">
        <v>81</v>
      </c>
      <c r="AY254" s="19" t="s">
        <v>152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81</v>
      </c>
      <c r="BK254" s="226">
        <f>ROUND(I254*H254,2)</f>
        <v>0</v>
      </c>
      <c r="BL254" s="19" t="s">
        <v>88</v>
      </c>
      <c r="BM254" s="225" t="s">
        <v>604</v>
      </c>
    </row>
    <row r="255" s="2" customFormat="1">
      <c r="A255" s="40"/>
      <c r="B255" s="41"/>
      <c r="C255" s="42"/>
      <c r="D255" s="227" t="s">
        <v>160</v>
      </c>
      <c r="E255" s="42"/>
      <c r="F255" s="228" t="s">
        <v>399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160</v>
      </c>
      <c r="AU255" s="19" t="s">
        <v>81</v>
      </c>
    </row>
    <row r="256" s="2" customFormat="1" ht="16.5" customHeight="1">
      <c r="A256" s="40"/>
      <c r="B256" s="41"/>
      <c r="C256" s="214" t="s">
        <v>950</v>
      </c>
      <c r="D256" s="214" t="s">
        <v>155</v>
      </c>
      <c r="E256" s="215" t="s">
        <v>1377</v>
      </c>
      <c r="F256" s="216" t="s">
        <v>401</v>
      </c>
      <c r="G256" s="217" t="s">
        <v>395</v>
      </c>
      <c r="H256" s="218">
        <v>1</v>
      </c>
      <c r="I256" s="219"/>
      <c r="J256" s="220">
        <f>ROUND(I256*H256,2)</f>
        <v>0</v>
      </c>
      <c r="K256" s="216" t="s">
        <v>256</v>
      </c>
      <c r="L256" s="46"/>
      <c r="M256" s="221" t="s">
        <v>19</v>
      </c>
      <c r="N256" s="222" t="s">
        <v>45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88</v>
      </c>
      <c r="AT256" s="225" t="s">
        <v>155</v>
      </c>
      <c r="AU256" s="225" t="s">
        <v>81</v>
      </c>
      <c r="AY256" s="19" t="s">
        <v>152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81</v>
      </c>
      <c r="BK256" s="226">
        <f>ROUND(I256*H256,2)</f>
        <v>0</v>
      </c>
      <c r="BL256" s="19" t="s">
        <v>88</v>
      </c>
      <c r="BM256" s="225" t="s">
        <v>607</v>
      </c>
    </row>
    <row r="257" s="2" customFormat="1">
      <c r="A257" s="40"/>
      <c r="B257" s="41"/>
      <c r="C257" s="42"/>
      <c r="D257" s="227" t="s">
        <v>160</v>
      </c>
      <c r="E257" s="42"/>
      <c r="F257" s="228" t="s">
        <v>401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160</v>
      </c>
      <c r="AU257" s="19" t="s">
        <v>81</v>
      </c>
    </row>
    <row r="258" s="2" customFormat="1" ht="16.5" customHeight="1">
      <c r="A258" s="40"/>
      <c r="B258" s="41"/>
      <c r="C258" s="214" t="s">
        <v>1378</v>
      </c>
      <c r="D258" s="214" t="s">
        <v>155</v>
      </c>
      <c r="E258" s="215" t="s">
        <v>1379</v>
      </c>
      <c r="F258" s="216" t="s">
        <v>403</v>
      </c>
      <c r="G258" s="217" t="s">
        <v>395</v>
      </c>
      <c r="H258" s="218">
        <v>1</v>
      </c>
      <c r="I258" s="219"/>
      <c r="J258" s="220">
        <f>ROUND(I258*H258,2)</f>
        <v>0</v>
      </c>
      <c r="K258" s="216" t="s">
        <v>256</v>
      </c>
      <c r="L258" s="46"/>
      <c r="M258" s="221" t="s">
        <v>19</v>
      </c>
      <c r="N258" s="222" t="s">
        <v>45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88</v>
      </c>
      <c r="AT258" s="225" t="s">
        <v>155</v>
      </c>
      <c r="AU258" s="225" t="s">
        <v>81</v>
      </c>
      <c r="AY258" s="19" t="s">
        <v>152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81</v>
      </c>
      <c r="BK258" s="226">
        <f>ROUND(I258*H258,2)</f>
        <v>0</v>
      </c>
      <c r="BL258" s="19" t="s">
        <v>88</v>
      </c>
      <c r="BM258" s="225" t="s">
        <v>611</v>
      </c>
    </row>
    <row r="259" s="2" customFormat="1">
      <c r="A259" s="40"/>
      <c r="B259" s="41"/>
      <c r="C259" s="42"/>
      <c r="D259" s="227" t="s">
        <v>160</v>
      </c>
      <c r="E259" s="42"/>
      <c r="F259" s="228" t="s">
        <v>403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160</v>
      </c>
      <c r="AU259" s="19" t="s">
        <v>81</v>
      </c>
    </row>
    <row r="260" s="2" customFormat="1" ht="16.5" customHeight="1">
      <c r="A260" s="40"/>
      <c r="B260" s="41"/>
      <c r="C260" s="214" t="s">
        <v>955</v>
      </c>
      <c r="D260" s="214" t="s">
        <v>155</v>
      </c>
      <c r="E260" s="215" t="s">
        <v>1380</v>
      </c>
      <c r="F260" s="216" t="s">
        <v>405</v>
      </c>
      <c r="G260" s="217" t="s">
        <v>395</v>
      </c>
      <c r="H260" s="218">
        <v>1</v>
      </c>
      <c r="I260" s="219"/>
      <c r="J260" s="220">
        <f>ROUND(I260*H260,2)</f>
        <v>0</v>
      </c>
      <c r="K260" s="216" t="s">
        <v>256</v>
      </c>
      <c r="L260" s="46"/>
      <c r="M260" s="221" t="s">
        <v>19</v>
      </c>
      <c r="N260" s="222" t="s">
        <v>45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88</v>
      </c>
      <c r="AT260" s="225" t="s">
        <v>155</v>
      </c>
      <c r="AU260" s="225" t="s">
        <v>81</v>
      </c>
      <c r="AY260" s="19" t="s">
        <v>152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81</v>
      </c>
      <c r="BK260" s="226">
        <f>ROUND(I260*H260,2)</f>
        <v>0</v>
      </c>
      <c r="BL260" s="19" t="s">
        <v>88</v>
      </c>
      <c r="BM260" s="225" t="s">
        <v>615</v>
      </c>
    </row>
    <row r="261" s="2" customFormat="1">
      <c r="A261" s="40"/>
      <c r="B261" s="41"/>
      <c r="C261" s="42"/>
      <c r="D261" s="227" t="s">
        <v>160</v>
      </c>
      <c r="E261" s="42"/>
      <c r="F261" s="228" t="s">
        <v>405</v>
      </c>
      <c r="G261" s="42"/>
      <c r="H261" s="42"/>
      <c r="I261" s="229"/>
      <c r="J261" s="42"/>
      <c r="K261" s="42"/>
      <c r="L261" s="46"/>
      <c r="M261" s="271"/>
      <c r="N261" s="272"/>
      <c r="O261" s="273"/>
      <c r="P261" s="273"/>
      <c r="Q261" s="273"/>
      <c r="R261" s="273"/>
      <c r="S261" s="273"/>
      <c r="T261" s="274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160</v>
      </c>
      <c r="AU261" s="19" t="s">
        <v>81</v>
      </c>
    </row>
    <row r="262" s="2" customFormat="1" ht="6.96" customHeight="1">
      <c r="A262" s="40"/>
      <c r="B262" s="61"/>
      <c r="C262" s="62"/>
      <c r="D262" s="62"/>
      <c r="E262" s="62"/>
      <c r="F262" s="62"/>
      <c r="G262" s="62"/>
      <c r="H262" s="62"/>
      <c r="I262" s="62"/>
      <c r="J262" s="62"/>
      <c r="K262" s="62"/>
      <c r="L262" s="46"/>
      <c r="M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</row>
  </sheetData>
  <sheetProtection sheet="1" autoFilter="0" formatColumns="0" formatRows="0" objects="1" scenarios="1" spinCount="100000" saltValue="DmbR4YOOagbUKFjBRNM+/tw8CPy4nag4Xf6+wpD0mllJ9HgqoWCdPk001J2sdh80FWbNVjjF5z4cCDVQRpfIqw==" hashValue="7J8exqCIYqrbH2MNzeDzJtiymnxBVeJH9cQyiJ4n7XFMEkg0evwNG/YJ65lEIPDX1IeHEeeUEiGrJCtR3Z81Fg==" algorithmName="SHA-512" password="CC35"/>
  <autoFilter ref="C93:K2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1381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1382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1383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1384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1385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1386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1387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1388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1389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1390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1391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80</v>
      </c>
      <c r="F18" s="296" t="s">
        <v>1392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1393</v>
      </c>
      <c r="F19" s="296" t="s">
        <v>1394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1395</v>
      </c>
      <c r="F20" s="296" t="s">
        <v>1396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1397</v>
      </c>
      <c r="F21" s="296" t="s">
        <v>1398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313</v>
      </c>
      <c r="F22" s="296" t="s">
        <v>314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86</v>
      </c>
      <c r="F23" s="296" t="s">
        <v>1399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1400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1401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1402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1403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1404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1405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1406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1407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1408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138</v>
      </c>
      <c r="F36" s="296"/>
      <c r="G36" s="296" t="s">
        <v>1409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1410</v>
      </c>
      <c r="F37" s="296"/>
      <c r="G37" s="296" t="s">
        <v>1411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55</v>
      </c>
      <c r="F38" s="296"/>
      <c r="G38" s="296" t="s">
        <v>1412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56</v>
      </c>
      <c r="F39" s="296"/>
      <c r="G39" s="296" t="s">
        <v>1413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139</v>
      </c>
      <c r="F40" s="296"/>
      <c r="G40" s="296" t="s">
        <v>1414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140</v>
      </c>
      <c r="F41" s="296"/>
      <c r="G41" s="296" t="s">
        <v>1415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1416</v>
      </c>
      <c r="F42" s="296"/>
      <c r="G42" s="296" t="s">
        <v>1417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1418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1419</v>
      </c>
      <c r="F44" s="296"/>
      <c r="G44" s="296" t="s">
        <v>1420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142</v>
      </c>
      <c r="F45" s="296"/>
      <c r="G45" s="296" t="s">
        <v>1421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1422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1423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1424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1425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1426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1427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1428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1429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1430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1431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1432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1433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1434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1435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1436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1437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1438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1439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1440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1441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1442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1443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1444</v>
      </c>
      <c r="D76" s="314"/>
      <c r="E76" s="314"/>
      <c r="F76" s="314" t="s">
        <v>1445</v>
      </c>
      <c r="G76" s="315"/>
      <c r="H76" s="314" t="s">
        <v>56</v>
      </c>
      <c r="I76" s="314" t="s">
        <v>59</v>
      </c>
      <c r="J76" s="314" t="s">
        <v>1446</v>
      </c>
      <c r="K76" s="313"/>
    </row>
    <row r="77" s="1" customFormat="1" ht="17.25" customHeight="1">
      <c r="B77" s="311"/>
      <c r="C77" s="316" t="s">
        <v>1447</v>
      </c>
      <c r="D77" s="316"/>
      <c r="E77" s="316"/>
      <c r="F77" s="317" t="s">
        <v>1448</v>
      </c>
      <c r="G77" s="318"/>
      <c r="H77" s="316"/>
      <c r="I77" s="316"/>
      <c r="J77" s="316" t="s">
        <v>1449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55</v>
      </c>
      <c r="D79" s="321"/>
      <c r="E79" s="321"/>
      <c r="F79" s="322" t="s">
        <v>1450</v>
      </c>
      <c r="G79" s="323"/>
      <c r="H79" s="299" t="s">
        <v>1451</v>
      </c>
      <c r="I79" s="299" t="s">
        <v>1452</v>
      </c>
      <c r="J79" s="299">
        <v>20</v>
      </c>
      <c r="K79" s="313"/>
    </row>
    <row r="80" s="1" customFormat="1" ht="15" customHeight="1">
      <c r="B80" s="311"/>
      <c r="C80" s="299" t="s">
        <v>1453</v>
      </c>
      <c r="D80" s="299"/>
      <c r="E80" s="299"/>
      <c r="F80" s="322" t="s">
        <v>1450</v>
      </c>
      <c r="G80" s="323"/>
      <c r="H80" s="299" t="s">
        <v>1454</v>
      </c>
      <c r="I80" s="299" t="s">
        <v>1452</v>
      </c>
      <c r="J80" s="299">
        <v>120</v>
      </c>
      <c r="K80" s="313"/>
    </row>
    <row r="81" s="1" customFormat="1" ht="15" customHeight="1">
      <c r="B81" s="324"/>
      <c r="C81" s="299" t="s">
        <v>1455</v>
      </c>
      <c r="D81" s="299"/>
      <c r="E81" s="299"/>
      <c r="F81" s="322" t="s">
        <v>1456</v>
      </c>
      <c r="G81" s="323"/>
      <c r="H81" s="299" t="s">
        <v>1457</v>
      </c>
      <c r="I81" s="299" t="s">
        <v>1452</v>
      </c>
      <c r="J81" s="299">
        <v>50</v>
      </c>
      <c r="K81" s="313"/>
    </row>
    <row r="82" s="1" customFormat="1" ht="15" customHeight="1">
      <c r="B82" s="324"/>
      <c r="C82" s="299" t="s">
        <v>1458</v>
      </c>
      <c r="D82" s="299"/>
      <c r="E82" s="299"/>
      <c r="F82" s="322" t="s">
        <v>1450</v>
      </c>
      <c r="G82" s="323"/>
      <c r="H82" s="299" t="s">
        <v>1459</v>
      </c>
      <c r="I82" s="299" t="s">
        <v>1460</v>
      </c>
      <c r="J82" s="299"/>
      <c r="K82" s="313"/>
    </row>
    <row r="83" s="1" customFormat="1" ht="15" customHeight="1">
      <c r="B83" s="324"/>
      <c r="C83" s="325" t="s">
        <v>1461</v>
      </c>
      <c r="D83" s="325"/>
      <c r="E83" s="325"/>
      <c r="F83" s="326" t="s">
        <v>1456</v>
      </c>
      <c r="G83" s="325"/>
      <c r="H83" s="325" t="s">
        <v>1462</v>
      </c>
      <c r="I83" s="325" t="s">
        <v>1452</v>
      </c>
      <c r="J83" s="325">
        <v>15</v>
      </c>
      <c r="K83" s="313"/>
    </row>
    <row r="84" s="1" customFormat="1" ht="15" customHeight="1">
      <c r="B84" s="324"/>
      <c r="C84" s="325" t="s">
        <v>1463</v>
      </c>
      <c r="D84" s="325"/>
      <c r="E84" s="325"/>
      <c r="F84" s="326" t="s">
        <v>1456</v>
      </c>
      <c r="G84" s="325"/>
      <c r="H84" s="325" t="s">
        <v>1464</v>
      </c>
      <c r="I84" s="325" t="s">
        <v>1452</v>
      </c>
      <c r="J84" s="325">
        <v>15</v>
      </c>
      <c r="K84" s="313"/>
    </row>
    <row r="85" s="1" customFormat="1" ht="15" customHeight="1">
      <c r="B85" s="324"/>
      <c r="C85" s="325" t="s">
        <v>1465</v>
      </c>
      <c r="D85" s="325"/>
      <c r="E85" s="325"/>
      <c r="F85" s="326" t="s">
        <v>1456</v>
      </c>
      <c r="G85" s="325"/>
      <c r="H85" s="325" t="s">
        <v>1466</v>
      </c>
      <c r="I85" s="325" t="s">
        <v>1452</v>
      </c>
      <c r="J85" s="325">
        <v>20</v>
      </c>
      <c r="K85" s="313"/>
    </row>
    <row r="86" s="1" customFormat="1" ht="15" customHeight="1">
      <c r="B86" s="324"/>
      <c r="C86" s="325" t="s">
        <v>1467</v>
      </c>
      <c r="D86" s="325"/>
      <c r="E86" s="325"/>
      <c r="F86" s="326" t="s">
        <v>1456</v>
      </c>
      <c r="G86" s="325"/>
      <c r="H86" s="325" t="s">
        <v>1468</v>
      </c>
      <c r="I86" s="325" t="s">
        <v>1452</v>
      </c>
      <c r="J86" s="325">
        <v>20</v>
      </c>
      <c r="K86" s="313"/>
    </row>
    <row r="87" s="1" customFormat="1" ht="15" customHeight="1">
      <c r="B87" s="324"/>
      <c r="C87" s="299" t="s">
        <v>1469</v>
      </c>
      <c r="D87" s="299"/>
      <c r="E87" s="299"/>
      <c r="F87" s="322" t="s">
        <v>1456</v>
      </c>
      <c r="G87" s="323"/>
      <c r="H87" s="299" t="s">
        <v>1470</v>
      </c>
      <c r="I87" s="299" t="s">
        <v>1452</v>
      </c>
      <c r="J87" s="299">
        <v>50</v>
      </c>
      <c r="K87" s="313"/>
    </row>
    <row r="88" s="1" customFormat="1" ht="15" customHeight="1">
      <c r="B88" s="324"/>
      <c r="C88" s="299" t="s">
        <v>1471</v>
      </c>
      <c r="D88" s="299"/>
      <c r="E88" s="299"/>
      <c r="F88" s="322" t="s">
        <v>1456</v>
      </c>
      <c r="G88" s="323"/>
      <c r="H88" s="299" t="s">
        <v>1472</v>
      </c>
      <c r="I88" s="299" t="s">
        <v>1452</v>
      </c>
      <c r="J88" s="299">
        <v>20</v>
      </c>
      <c r="K88" s="313"/>
    </row>
    <row r="89" s="1" customFormat="1" ht="15" customHeight="1">
      <c r="B89" s="324"/>
      <c r="C89" s="299" t="s">
        <v>1473</v>
      </c>
      <c r="D89" s="299"/>
      <c r="E89" s="299"/>
      <c r="F89" s="322" t="s">
        <v>1456</v>
      </c>
      <c r="G89" s="323"/>
      <c r="H89" s="299" t="s">
        <v>1474</v>
      </c>
      <c r="I89" s="299" t="s">
        <v>1452</v>
      </c>
      <c r="J89" s="299">
        <v>20</v>
      </c>
      <c r="K89" s="313"/>
    </row>
    <row r="90" s="1" customFormat="1" ht="15" customHeight="1">
      <c r="B90" s="324"/>
      <c r="C90" s="299" t="s">
        <v>1475</v>
      </c>
      <c r="D90" s="299"/>
      <c r="E90" s="299"/>
      <c r="F90" s="322" t="s">
        <v>1456</v>
      </c>
      <c r="G90" s="323"/>
      <c r="H90" s="299" t="s">
        <v>1476</v>
      </c>
      <c r="I90" s="299" t="s">
        <v>1452</v>
      </c>
      <c r="J90" s="299">
        <v>50</v>
      </c>
      <c r="K90" s="313"/>
    </row>
    <row r="91" s="1" customFormat="1" ht="15" customHeight="1">
      <c r="B91" s="324"/>
      <c r="C91" s="299" t="s">
        <v>1477</v>
      </c>
      <c r="D91" s="299"/>
      <c r="E91" s="299"/>
      <c r="F91" s="322" t="s">
        <v>1456</v>
      </c>
      <c r="G91" s="323"/>
      <c r="H91" s="299" t="s">
        <v>1477</v>
      </c>
      <c r="I91" s="299" t="s">
        <v>1452</v>
      </c>
      <c r="J91" s="299">
        <v>50</v>
      </c>
      <c r="K91" s="313"/>
    </row>
    <row r="92" s="1" customFormat="1" ht="15" customHeight="1">
      <c r="B92" s="324"/>
      <c r="C92" s="299" t="s">
        <v>1478</v>
      </c>
      <c r="D92" s="299"/>
      <c r="E92" s="299"/>
      <c r="F92" s="322" t="s">
        <v>1456</v>
      </c>
      <c r="G92" s="323"/>
      <c r="H92" s="299" t="s">
        <v>1479</v>
      </c>
      <c r="I92" s="299" t="s">
        <v>1452</v>
      </c>
      <c r="J92" s="299">
        <v>255</v>
      </c>
      <c r="K92" s="313"/>
    </row>
    <row r="93" s="1" customFormat="1" ht="15" customHeight="1">
      <c r="B93" s="324"/>
      <c r="C93" s="299" t="s">
        <v>1480</v>
      </c>
      <c r="D93" s="299"/>
      <c r="E93" s="299"/>
      <c r="F93" s="322" t="s">
        <v>1450</v>
      </c>
      <c r="G93" s="323"/>
      <c r="H93" s="299" t="s">
        <v>1481</v>
      </c>
      <c r="I93" s="299" t="s">
        <v>1482</v>
      </c>
      <c r="J93" s="299"/>
      <c r="K93" s="313"/>
    </row>
    <row r="94" s="1" customFormat="1" ht="15" customHeight="1">
      <c r="B94" s="324"/>
      <c r="C94" s="299" t="s">
        <v>1483</v>
      </c>
      <c r="D94" s="299"/>
      <c r="E94" s="299"/>
      <c r="F94" s="322" t="s">
        <v>1450</v>
      </c>
      <c r="G94" s="323"/>
      <c r="H94" s="299" t="s">
        <v>1484</v>
      </c>
      <c r="I94" s="299" t="s">
        <v>1485</v>
      </c>
      <c r="J94" s="299"/>
      <c r="K94" s="313"/>
    </row>
    <row r="95" s="1" customFormat="1" ht="15" customHeight="1">
      <c r="B95" s="324"/>
      <c r="C95" s="299" t="s">
        <v>1486</v>
      </c>
      <c r="D95" s="299"/>
      <c r="E95" s="299"/>
      <c r="F95" s="322" t="s">
        <v>1450</v>
      </c>
      <c r="G95" s="323"/>
      <c r="H95" s="299" t="s">
        <v>1486</v>
      </c>
      <c r="I95" s="299" t="s">
        <v>1485</v>
      </c>
      <c r="J95" s="299"/>
      <c r="K95" s="313"/>
    </row>
    <row r="96" s="1" customFormat="1" ht="15" customHeight="1">
      <c r="B96" s="324"/>
      <c r="C96" s="299" t="s">
        <v>40</v>
      </c>
      <c r="D96" s="299"/>
      <c r="E96" s="299"/>
      <c r="F96" s="322" t="s">
        <v>1450</v>
      </c>
      <c r="G96" s="323"/>
      <c r="H96" s="299" t="s">
        <v>1487</v>
      </c>
      <c r="I96" s="299" t="s">
        <v>1485</v>
      </c>
      <c r="J96" s="299"/>
      <c r="K96" s="313"/>
    </row>
    <row r="97" s="1" customFormat="1" ht="15" customHeight="1">
      <c r="B97" s="324"/>
      <c r="C97" s="299" t="s">
        <v>50</v>
      </c>
      <c r="D97" s="299"/>
      <c r="E97" s="299"/>
      <c r="F97" s="322" t="s">
        <v>1450</v>
      </c>
      <c r="G97" s="323"/>
      <c r="H97" s="299" t="s">
        <v>1488</v>
      </c>
      <c r="I97" s="299" t="s">
        <v>1485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1489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1444</v>
      </c>
      <c r="D103" s="314"/>
      <c r="E103" s="314"/>
      <c r="F103" s="314" t="s">
        <v>1445</v>
      </c>
      <c r="G103" s="315"/>
      <c r="H103" s="314" t="s">
        <v>56</v>
      </c>
      <c r="I103" s="314" t="s">
        <v>59</v>
      </c>
      <c r="J103" s="314" t="s">
        <v>1446</v>
      </c>
      <c r="K103" s="313"/>
    </row>
    <row r="104" s="1" customFormat="1" ht="17.25" customHeight="1">
      <c r="B104" s="311"/>
      <c r="C104" s="316" t="s">
        <v>1447</v>
      </c>
      <c r="D104" s="316"/>
      <c r="E104" s="316"/>
      <c r="F104" s="317" t="s">
        <v>1448</v>
      </c>
      <c r="G104" s="318"/>
      <c r="H104" s="316"/>
      <c r="I104" s="316"/>
      <c r="J104" s="316" t="s">
        <v>1449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55</v>
      </c>
      <c r="D106" s="321"/>
      <c r="E106" s="321"/>
      <c r="F106" s="322" t="s">
        <v>1450</v>
      </c>
      <c r="G106" s="299"/>
      <c r="H106" s="299" t="s">
        <v>1490</v>
      </c>
      <c r="I106" s="299" t="s">
        <v>1452</v>
      </c>
      <c r="J106" s="299">
        <v>20</v>
      </c>
      <c r="K106" s="313"/>
    </row>
    <row r="107" s="1" customFormat="1" ht="15" customHeight="1">
      <c r="B107" s="311"/>
      <c r="C107" s="299" t="s">
        <v>1453</v>
      </c>
      <c r="D107" s="299"/>
      <c r="E107" s="299"/>
      <c r="F107" s="322" t="s">
        <v>1450</v>
      </c>
      <c r="G107" s="299"/>
      <c r="H107" s="299" t="s">
        <v>1490</v>
      </c>
      <c r="I107" s="299" t="s">
        <v>1452</v>
      </c>
      <c r="J107" s="299">
        <v>120</v>
      </c>
      <c r="K107" s="313"/>
    </row>
    <row r="108" s="1" customFormat="1" ht="15" customHeight="1">
      <c r="B108" s="324"/>
      <c r="C108" s="299" t="s">
        <v>1455</v>
      </c>
      <c r="D108" s="299"/>
      <c r="E108" s="299"/>
      <c r="F108" s="322" t="s">
        <v>1456</v>
      </c>
      <c r="G108" s="299"/>
      <c r="H108" s="299" t="s">
        <v>1490</v>
      </c>
      <c r="I108" s="299" t="s">
        <v>1452</v>
      </c>
      <c r="J108" s="299">
        <v>50</v>
      </c>
      <c r="K108" s="313"/>
    </row>
    <row r="109" s="1" customFormat="1" ht="15" customHeight="1">
      <c r="B109" s="324"/>
      <c r="C109" s="299" t="s">
        <v>1458</v>
      </c>
      <c r="D109" s="299"/>
      <c r="E109" s="299"/>
      <c r="F109" s="322" t="s">
        <v>1450</v>
      </c>
      <c r="G109" s="299"/>
      <c r="H109" s="299" t="s">
        <v>1490</v>
      </c>
      <c r="I109" s="299" t="s">
        <v>1460</v>
      </c>
      <c r="J109" s="299"/>
      <c r="K109" s="313"/>
    </row>
    <row r="110" s="1" customFormat="1" ht="15" customHeight="1">
      <c r="B110" s="324"/>
      <c r="C110" s="299" t="s">
        <v>1469</v>
      </c>
      <c r="D110" s="299"/>
      <c r="E110" s="299"/>
      <c r="F110" s="322" t="s">
        <v>1456</v>
      </c>
      <c r="G110" s="299"/>
      <c r="H110" s="299" t="s">
        <v>1490</v>
      </c>
      <c r="I110" s="299" t="s">
        <v>1452</v>
      </c>
      <c r="J110" s="299">
        <v>50</v>
      </c>
      <c r="K110" s="313"/>
    </row>
    <row r="111" s="1" customFormat="1" ht="15" customHeight="1">
      <c r="B111" s="324"/>
      <c r="C111" s="299" t="s">
        <v>1477</v>
      </c>
      <c r="D111" s="299"/>
      <c r="E111" s="299"/>
      <c r="F111" s="322" t="s">
        <v>1456</v>
      </c>
      <c r="G111" s="299"/>
      <c r="H111" s="299" t="s">
        <v>1490</v>
      </c>
      <c r="I111" s="299" t="s">
        <v>1452</v>
      </c>
      <c r="J111" s="299">
        <v>50</v>
      </c>
      <c r="K111" s="313"/>
    </row>
    <row r="112" s="1" customFormat="1" ht="15" customHeight="1">
      <c r="B112" s="324"/>
      <c r="C112" s="299" t="s">
        <v>1475</v>
      </c>
      <c r="D112" s="299"/>
      <c r="E112" s="299"/>
      <c r="F112" s="322" t="s">
        <v>1456</v>
      </c>
      <c r="G112" s="299"/>
      <c r="H112" s="299" t="s">
        <v>1490</v>
      </c>
      <c r="I112" s="299" t="s">
        <v>1452</v>
      </c>
      <c r="J112" s="299">
        <v>50</v>
      </c>
      <c r="K112" s="313"/>
    </row>
    <row r="113" s="1" customFormat="1" ht="15" customHeight="1">
      <c r="B113" s="324"/>
      <c r="C113" s="299" t="s">
        <v>55</v>
      </c>
      <c r="D113" s="299"/>
      <c r="E113" s="299"/>
      <c r="F113" s="322" t="s">
        <v>1450</v>
      </c>
      <c r="G113" s="299"/>
      <c r="H113" s="299" t="s">
        <v>1491</v>
      </c>
      <c r="I113" s="299" t="s">
        <v>1452</v>
      </c>
      <c r="J113" s="299">
        <v>20</v>
      </c>
      <c r="K113" s="313"/>
    </row>
    <row r="114" s="1" customFormat="1" ht="15" customHeight="1">
      <c r="B114" s="324"/>
      <c r="C114" s="299" t="s">
        <v>1492</v>
      </c>
      <c r="D114" s="299"/>
      <c r="E114" s="299"/>
      <c r="F114" s="322" t="s">
        <v>1450</v>
      </c>
      <c r="G114" s="299"/>
      <c r="H114" s="299" t="s">
        <v>1493</v>
      </c>
      <c r="I114" s="299" t="s">
        <v>1452</v>
      </c>
      <c r="J114" s="299">
        <v>120</v>
      </c>
      <c r="K114" s="313"/>
    </row>
    <row r="115" s="1" customFormat="1" ht="15" customHeight="1">
      <c r="B115" s="324"/>
      <c r="C115" s="299" t="s">
        <v>40</v>
      </c>
      <c r="D115" s="299"/>
      <c r="E115" s="299"/>
      <c r="F115" s="322" t="s">
        <v>1450</v>
      </c>
      <c r="G115" s="299"/>
      <c r="H115" s="299" t="s">
        <v>1494</v>
      </c>
      <c r="I115" s="299" t="s">
        <v>1485</v>
      </c>
      <c r="J115" s="299"/>
      <c r="K115" s="313"/>
    </row>
    <row r="116" s="1" customFormat="1" ht="15" customHeight="1">
      <c r="B116" s="324"/>
      <c r="C116" s="299" t="s">
        <v>50</v>
      </c>
      <c r="D116" s="299"/>
      <c r="E116" s="299"/>
      <c r="F116" s="322" t="s">
        <v>1450</v>
      </c>
      <c r="G116" s="299"/>
      <c r="H116" s="299" t="s">
        <v>1495</v>
      </c>
      <c r="I116" s="299" t="s">
        <v>1485</v>
      </c>
      <c r="J116" s="299"/>
      <c r="K116" s="313"/>
    </row>
    <row r="117" s="1" customFormat="1" ht="15" customHeight="1">
      <c r="B117" s="324"/>
      <c r="C117" s="299" t="s">
        <v>59</v>
      </c>
      <c r="D117" s="299"/>
      <c r="E117" s="299"/>
      <c r="F117" s="322" t="s">
        <v>1450</v>
      </c>
      <c r="G117" s="299"/>
      <c r="H117" s="299" t="s">
        <v>1496</v>
      </c>
      <c r="I117" s="299" t="s">
        <v>1497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1498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1444</v>
      </c>
      <c r="D123" s="314"/>
      <c r="E123" s="314"/>
      <c r="F123" s="314" t="s">
        <v>1445</v>
      </c>
      <c r="G123" s="315"/>
      <c r="H123" s="314" t="s">
        <v>56</v>
      </c>
      <c r="I123" s="314" t="s">
        <v>59</v>
      </c>
      <c r="J123" s="314" t="s">
        <v>1446</v>
      </c>
      <c r="K123" s="343"/>
    </row>
    <row r="124" s="1" customFormat="1" ht="17.25" customHeight="1">
      <c r="B124" s="342"/>
      <c r="C124" s="316" t="s">
        <v>1447</v>
      </c>
      <c r="D124" s="316"/>
      <c r="E124" s="316"/>
      <c r="F124" s="317" t="s">
        <v>1448</v>
      </c>
      <c r="G124" s="318"/>
      <c r="H124" s="316"/>
      <c r="I124" s="316"/>
      <c r="J124" s="316" t="s">
        <v>1449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1453</v>
      </c>
      <c r="D126" s="321"/>
      <c r="E126" s="321"/>
      <c r="F126" s="322" t="s">
        <v>1450</v>
      </c>
      <c r="G126" s="299"/>
      <c r="H126" s="299" t="s">
        <v>1490</v>
      </c>
      <c r="I126" s="299" t="s">
        <v>1452</v>
      </c>
      <c r="J126" s="299">
        <v>120</v>
      </c>
      <c r="K126" s="347"/>
    </row>
    <row r="127" s="1" customFormat="1" ht="15" customHeight="1">
      <c r="B127" s="344"/>
      <c r="C127" s="299" t="s">
        <v>1499</v>
      </c>
      <c r="D127" s="299"/>
      <c r="E127" s="299"/>
      <c r="F127" s="322" t="s">
        <v>1450</v>
      </c>
      <c r="G127" s="299"/>
      <c r="H127" s="299" t="s">
        <v>1500</v>
      </c>
      <c r="I127" s="299" t="s">
        <v>1452</v>
      </c>
      <c r="J127" s="299" t="s">
        <v>1501</v>
      </c>
      <c r="K127" s="347"/>
    </row>
    <row r="128" s="1" customFormat="1" ht="15" customHeight="1">
      <c r="B128" s="344"/>
      <c r="C128" s="299" t="s">
        <v>86</v>
      </c>
      <c r="D128" s="299"/>
      <c r="E128" s="299"/>
      <c r="F128" s="322" t="s">
        <v>1450</v>
      </c>
      <c r="G128" s="299"/>
      <c r="H128" s="299" t="s">
        <v>1502</v>
      </c>
      <c r="I128" s="299" t="s">
        <v>1452</v>
      </c>
      <c r="J128" s="299" t="s">
        <v>1501</v>
      </c>
      <c r="K128" s="347"/>
    </row>
    <row r="129" s="1" customFormat="1" ht="15" customHeight="1">
      <c r="B129" s="344"/>
      <c r="C129" s="299" t="s">
        <v>1461</v>
      </c>
      <c r="D129" s="299"/>
      <c r="E129" s="299"/>
      <c r="F129" s="322" t="s">
        <v>1456</v>
      </c>
      <c r="G129" s="299"/>
      <c r="H129" s="299" t="s">
        <v>1462</v>
      </c>
      <c r="I129" s="299" t="s">
        <v>1452</v>
      </c>
      <c r="J129" s="299">
        <v>15</v>
      </c>
      <c r="K129" s="347"/>
    </row>
    <row r="130" s="1" customFormat="1" ht="15" customHeight="1">
      <c r="B130" s="344"/>
      <c r="C130" s="325" t="s">
        <v>1463</v>
      </c>
      <c r="D130" s="325"/>
      <c r="E130" s="325"/>
      <c r="F130" s="326" t="s">
        <v>1456</v>
      </c>
      <c r="G130" s="325"/>
      <c r="H130" s="325" t="s">
        <v>1464</v>
      </c>
      <c r="I130" s="325" t="s">
        <v>1452</v>
      </c>
      <c r="J130" s="325">
        <v>15</v>
      </c>
      <c r="K130" s="347"/>
    </row>
    <row r="131" s="1" customFormat="1" ht="15" customHeight="1">
      <c r="B131" s="344"/>
      <c r="C131" s="325" t="s">
        <v>1465</v>
      </c>
      <c r="D131" s="325"/>
      <c r="E131" s="325"/>
      <c r="F131" s="326" t="s">
        <v>1456</v>
      </c>
      <c r="G131" s="325"/>
      <c r="H131" s="325" t="s">
        <v>1466</v>
      </c>
      <c r="I131" s="325" t="s">
        <v>1452</v>
      </c>
      <c r="J131" s="325">
        <v>20</v>
      </c>
      <c r="K131" s="347"/>
    </row>
    <row r="132" s="1" customFormat="1" ht="15" customHeight="1">
      <c r="B132" s="344"/>
      <c r="C132" s="325" t="s">
        <v>1467</v>
      </c>
      <c r="D132" s="325"/>
      <c r="E132" s="325"/>
      <c r="F132" s="326" t="s">
        <v>1456</v>
      </c>
      <c r="G132" s="325"/>
      <c r="H132" s="325" t="s">
        <v>1468</v>
      </c>
      <c r="I132" s="325" t="s">
        <v>1452</v>
      </c>
      <c r="J132" s="325">
        <v>20</v>
      </c>
      <c r="K132" s="347"/>
    </row>
    <row r="133" s="1" customFormat="1" ht="15" customHeight="1">
      <c r="B133" s="344"/>
      <c r="C133" s="299" t="s">
        <v>1455</v>
      </c>
      <c r="D133" s="299"/>
      <c r="E133" s="299"/>
      <c r="F133" s="322" t="s">
        <v>1456</v>
      </c>
      <c r="G133" s="299"/>
      <c r="H133" s="299" t="s">
        <v>1490</v>
      </c>
      <c r="I133" s="299" t="s">
        <v>1452</v>
      </c>
      <c r="J133" s="299">
        <v>50</v>
      </c>
      <c r="K133" s="347"/>
    </row>
    <row r="134" s="1" customFormat="1" ht="15" customHeight="1">
      <c r="B134" s="344"/>
      <c r="C134" s="299" t="s">
        <v>1469</v>
      </c>
      <c r="D134" s="299"/>
      <c r="E134" s="299"/>
      <c r="F134" s="322" t="s">
        <v>1456</v>
      </c>
      <c r="G134" s="299"/>
      <c r="H134" s="299" t="s">
        <v>1490</v>
      </c>
      <c r="I134" s="299" t="s">
        <v>1452</v>
      </c>
      <c r="J134" s="299">
        <v>50</v>
      </c>
      <c r="K134" s="347"/>
    </row>
    <row r="135" s="1" customFormat="1" ht="15" customHeight="1">
      <c r="B135" s="344"/>
      <c r="C135" s="299" t="s">
        <v>1475</v>
      </c>
      <c r="D135" s="299"/>
      <c r="E135" s="299"/>
      <c r="F135" s="322" t="s">
        <v>1456</v>
      </c>
      <c r="G135" s="299"/>
      <c r="H135" s="299" t="s">
        <v>1490</v>
      </c>
      <c r="I135" s="299" t="s">
        <v>1452</v>
      </c>
      <c r="J135" s="299">
        <v>50</v>
      </c>
      <c r="K135" s="347"/>
    </row>
    <row r="136" s="1" customFormat="1" ht="15" customHeight="1">
      <c r="B136" s="344"/>
      <c r="C136" s="299" t="s">
        <v>1477</v>
      </c>
      <c r="D136" s="299"/>
      <c r="E136" s="299"/>
      <c r="F136" s="322" t="s">
        <v>1456</v>
      </c>
      <c r="G136" s="299"/>
      <c r="H136" s="299" t="s">
        <v>1490</v>
      </c>
      <c r="I136" s="299" t="s">
        <v>1452</v>
      </c>
      <c r="J136" s="299">
        <v>50</v>
      </c>
      <c r="K136" s="347"/>
    </row>
    <row r="137" s="1" customFormat="1" ht="15" customHeight="1">
      <c r="B137" s="344"/>
      <c r="C137" s="299" t="s">
        <v>1478</v>
      </c>
      <c r="D137" s="299"/>
      <c r="E137" s="299"/>
      <c r="F137" s="322" t="s">
        <v>1456</v>
      </c>
      <c r="G137" s="299"/>
      <c r="H137" s="299" t="s">
        <v>1503</v>
      </c>
      <c r="I137" s="299" t="s">
        <v>1452</v>
      </c>
      <c r="J137" s="299">
        <v>255</v>
      </c>
      <c r="K137" s="347"/>
    </row>
    <row r="138" s="1" customFormat="1" ht="15" customHeight="1">
      <c r="B138" s="344"/>
      <c r="C138" s="299" t="s">
        <v>1480</v>
      </c>
      <c r="D138" s="299"/>
      <c r="E138" s="299"/>
      <c r="F138" s="322" t="s">
        <v>1450</v>
      </c>
      <c r="G138" s="299"/>
      <c r="H138" s="299" t="s">
        <v>1504</v>
      </c>
      <c r="I138" s="299" t="s">
        <v>1482</v>
      </c>
      <c r="J138" s="299"/>
      <c r="K138" s="347"/>
    </row>
    <row r="139" s="1" customFormat="1" ht="15" customHeight="1">
      <c r="B139" s="344"/>
      <c r="C139" s="299" t="s">
        <v>1483</v>
      </c>
      <c r="D139" s="299"/>
      <c r="E139" s="299"/>
      <c r="F139" s="322" t="s">
        <v>1450</v>
      </c>
      <c r="G139" s="299"/>
      <c r="H139" s="299" t="s">
        <v>1505</v>
      </c>
      <c r="I139" s="299" t="s">
        <v>1485</v>
      </c>
      <c r="J139" s="299"/>
      <c r="K139" s="347"/>
    </row>
    <row r="140" s="1" customFormat="1" ht="15" customHeight="1">
      <c r="B140" s="344"/>
      <c r="C140" s="299" t="s">
        <v>1486</v>
      </c>
      <c r="D140" s="299"/>
      <c r="E140" s="299"/>
      <c r="F140" s="322" t="s">
        <v>1450</v>
      </c>
      <c r="G140" s="299"/>
      <c r="H140" s="299" t="s">
        <v>1486</v>
      </c>
      <c r="I140" s="299" t="s">
        <v>1485</v>
      </c>
      <c r="J140" s="299"/>
      <c r="K140" s="347"/>
    </row>
    <row r="141" s="1" customFormat="1" ht="15" customHeight="1">
      <c r="B141" s="344"/>
      <c r="C141" s="299" t="s">
        <v>40</v>
      </c>
      <c r="D141" s="299"/>
      <c r="E141" s="299"/>
      <c r="F141" s="322" t="s">
        <v>1450</v>
      </c>
      <c r="G141" s="299"/>
      <c r="H141" s="299" t="s">
        <v>1506</v>
      </c>
      <c r="I141" s="299" t="s">
        <v>1485</v>
      </c>
      <c r="J141" s="299"/>
      <c r="K141" s="347"/>
    </row>
    <row r="142" s="1" customFormat="1" ht="15" customHeight="1">
      <c r="B142" s="344"/>
      <c r="C142" s="299" t="s">
        <v>1507</v>
      </c>
      <c r="D142" s="299"/>
      <c r="E142" s="299"/>
      <c r="F142" s="322" t="s">
        <v>1450</v>
      </c>
      <c r="G142" s="299"/>
      <c r="H142" s="299" t="s">
        <v>1508</v>
      </c>
      <c r="I142" s="299" t="s">
        <v>1485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1509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1444</v>
      </c>
      <c r="D148" s="314"/>
      <c r="E148" s="314"/>
      <c r="F148" s="314" t="s">
        <v>1445</v>
      </c>
      <c r="G148" s="315"/>
      <c r="H148" s="314" t="s">
        <v>56</v>
      </c>
      <c r="I148" s="314" t="s">
        <v>59</v>
      </c>
      <c r="J148" s="314" t="s">
        <v>1446</v>
      </c>
      <c r="K148" s="313"/>
    </row>
    <row r="149" s="1" customFormat="1" ht="17.25" customHeight="1">
      <c r="B149" s="311"/>
      <c r="C149" s="316" t="s">
        <v>1447</v>
      </c>
      <c r="D149" s="316"/>
      <c r="E149" s="316"/>
      <c r="F149" s="317" t="s">
        <v>1448</v>
      </c>
      <c r="G149" s="318"/>
      <c r="H149" s="316"/>
      <c r="I149" s="316"/>
      <c r="J149" s="316" t="s">
        <v>1449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1453</v>
      </c>
      <c r="D151" s="299"/>
      <c r="E151" s="299"/>
      <c r="F151" s="352" t="s">
        <v>1450</v>
      </c>
      <c r="G151" s="299"/>
      <c r="H151" s="351" t="s">
        <v>1490</v>
      </c>
      <c r="I151" s="351" t="s">
        <v>1452</v>
      </c>
      <c r="J151" s="351">
        <v>120</v>
      </c>
      <c r="K151" s="347"/>
    </row>
    <row r="152" s="1" customFormat="1" ht="15" customHeight="1">
      <c r="B152" s="324"/>
      <c r="C152" s="351" t="s">
        <v>1499</v>
      </c>
      <c r="D152" s="299"/>
      <c r="E152" s="299"/>
      <c r="F152" s="352" t="s">
        <v>1450</v>
      </c>
      <c r="G152" s="299"/>
      <c r="H152" s="351" t="s">
        <v>1510</v>
      </c>
      <c r="I152" s="351" t="s">
        <v>1452</v>
      </c>
      <c r="J152" s="351" t="s">
        <v>1501</v>
      </c>
      <c r="K152" s="347"/>
    </row>
    <row r="153" s="1" customFormat="1" ht="15" customHeight="1">
      <c r="B153" s="324"/>
      <c r="C153" s="351" t="s">
        <v>86</v>
      </c>
      <c r="D153" s="299"/>
      <c r="E153" s="299"/>
      <c r="F153" s="352" t="s">
        <v>1450</v>
      </c>
      <c r="G153" s="299"/>
      <c r="H153" s="351" t="s">
        <v>1511</v>
      </c>
      <c r="I153" s="351" t="s">
        <v>1452</v>
      </c>
      <c r="J153" s="351" t="s">
        <v>1501</v>
      </c>
      <c r="K153" s="347"/>
    </row>
    <row r="154" s="1" customFormat="1" ht="15" customHeight="1">
      <c r="B154" s="324"/>
      <c r="C154" s="351" t="s">
        <v>1455</v>
      </c>
      <c r="D154" s="299"/>
      <c r="E154" s="299"/>
      <c r="F154" s="352" t="s">
        <v>1456</v>
      </c>
      <c r="G154" s="299"/>
      <c r="H154" s="351" t="s">
        <v>1490</v>
      </c>
      <c r="I154" s="351" t="s">
        <v>1452</v>
      </c>
      <c r="J154" s="351">
        <v>50</v>
      </c>
      <c r="K154" s="347"/>
    </row>
    <row r="155" s="1" customFormat="1" ht="15" customHeight="1">
      <c r="B155" s="324"/>
      <c r="C155" s="351" t="s">
        <v>1458</v>
      </c>
      <c r="D155" s="299"/>
      <c r="E155" s="299"/>
      <c r="F155" s="352" t="s">
        <v>1450</v>
      </c>
      <c r="G155" s="299"/>
      <c r="H155" s="351" t="s">
        <v>1490</v>
      </c>
      <c r="I155" s="351" t="s">
        <v>1460</v>
      </c>
      <c r="J155" s="351"/>
      <c r="K155" s="347"/>
    </row>
    <row r="156" s="1" customFormat="1" ht="15" customHeight="1">
      <c r="B156" s="324"/>
      <c r="C156" s="351" t="s">
        <v>1469</v>
      </c>
      <c r="D156" s="299"/>
      <c r="E156" s="299"/>
      <c r="F156" s="352" t="s">
        <v>1456</v>
      </c>
      <c r="G156" s="299"/>
      <c r="H156" s="351" t="s">
        <v>1490</v>
      </c>
      <c r="I156" s="351" t="s">
        <v>1452</v>
      </c>
      <c r="J156" s="351">
        <v>50</v>
      </c>
      <c r="K156" s="347"/>
    </row>
    <row r="157" s="1" customFormat="1" ht="15" customHeight="1">
      <c r="B157" s="324"/>
      <c r="C157" s="351" t="s">
        <v>1477</v>
      </c>
      <c r="D157" s="299"/>
      <c r="E157" s="299"/>
      <c r="F157" s="352" t="s">
        <v>1456</v>
      </c>
      <c r="G157" s="299"/>
      <c r="H157" s="351" t="s">
        <v>1490</v>
      </c>
      <c r="I157" s="351" t="s">
        <v>1452</v>
      </c>
      <c r="J157" s="351">
        <v>50</v>
      </c>
      <c r="K157" s="347"/>
    </row>
    <row r="158" s="1" customFormat="1" ht="15" customHeight="1">
      <c r="B158" s="324"/>
      <c r="C158" s="351" t="s">
        <v>1475</v>
      </c>
      <c r="D158" s="299"/>
      <c r="E158" s="299"/>
      <c r="F158" s="352" t="s">
        <v>1456</v>
      </c>
      <c r="G158" s="299"/>
      <c r="H158" s="351" t="s">
        <v>1490</v>
      </c>
      <c r="I158" s="351" t="s">
        <v>1452</v>
      </c>
      <c r="J158" s="351">
        <v>50</v>
      </c>
      <c r="K158" s="347"/>
    </row>
    <row r="159" s="1" customFormat="1" ht="15" customHeight="1">
      <c r="B159" s="324"/>
      <c r="C159" s="351" t="s">
        <v>127</v>
      </c>
      <c r="D159" s="299"/>
      <c r="E159" s="299"/>
      <c r="F159" s="352" t="s">
        <v>1450</v>
      </c>
      <c r="G159" s="299"/>
      <c r="H159" s="351" t="s">
        <v>1512</v>
      </c>
      <c r="I159" s="351" t="s">
        <v>1452</v>
      </c>
      <c r="J159" s="351" t="s">
        <v>1513</v>
      </c>
      <c r="K159" s="347"/>
    </row>
    <row r="160" s="1" customFormat="1" ht="15" customHeight="1">
      <c r="B160" s="324"/>
      <c r="C160" s="351" t="s">
        <v>1514</v>
      </c>
      <c r="D160" s="299"/>
      <c r="E160" s="299"/>
      <c r="F160" s="352" t="s">
        <v>1450</v>
      </c>
      <c r="G160" s="299"/>
      <c r="H160" s="351" t="s">
        <v>1515</v>
      </c>
      <c r="I160" s="351" t="s">
        <v>1485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1516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1444</v>
      </c>
      <c r="D166" s="314"/>
      <c r="E166" s="314"/>
      <c r="F166" s="314" t="s">
        <v>1445</v>
      </c>
      <c r="G166" s="356"/>
      <c r="H166" s="357" t="s">
        <v>56</v>
      </c>
      <c r="I166" s="357" t="s">
        <v>59</v>
      </c>
      <c r="J166" s="314" t="s">
        <v>1446</v>
      </c>
      <c r="K166" s="291"/>
    </row>
    <row r="167" s="1" customFormat="1" ht="17.25" customHeight="1">
      <c r="B167" s="292"/>
      <c r="C167" s="316" t="s">
        <v>1447</v>
      </c>
      <c r="D167" s="316"/>
      <c r="E167" s="316"/>
      <c r="F167" s="317" t="s">
        <v>1448</v>
      </c>
      <c r="G167" s="358"/>
      <c r="H167" s="359"/>
      <c r="I167" s="359"/>
      <c r="J167" s="316" t="s">
        <v>1449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1453</v>
      </c>
      <c r="D169" s="299"/>
      <c r="E169" s="299"/>
      <c r="F169" s="322" t="s">
        <v>1450</v>
      </c>
      <c r="G169" s="299"/>
      <c r="H169" s="299" t="s">
        <v>1490</v>
      </c>
      <c r="I169" s="299" t="s">
        <v>1452</v>
      </c>
      <c r="J169" s="299">
        <v>120</v>
      </c>
      <c r="K169" s="347"/>
    </row>
    <row r="170" s="1" customFormat="1" ht="15" customHeight="1">
      <c r="B170" s="324"/>
      <c r="C170" s="299" t="s">
        <v>1499</v>
      </c>
      <c r="D170" s="299"/>
      <c r="E170" s="299"/>
      <c r="F170" s="322" t="s">
        <v>1450</v>
      </c>
      <c r="G170" s="299"/>
      <c r="H170" s="299" t="s">
        <v>1500</v>
      </c>
      <c r="I170" s="299" t="s">
        <v>1452</v>
      </c>
      <c r="J170" s="299" t="s">
        <v>1501</v>
      </c>
      <c r="K170" s="347"/>
    </row>
    <row r="171" s="1" customFormat="1" ht="15" customHeight="1">
      <c r="B171" s="324"/>
      <c r="C171" s="299" t="s">
        <v>86</v>
      </c>
      <c r="D171" s="299"/>
      <c r="E171" s="299"/>
      <c r="F171" s="322" t="s">
        <v>1450</v>
      </c>
      <c r="G171" s="299"/>
      <c r="H171" s="299" t="s">
        <v>1517</v>
      </c>
      <c r="I171" s="299" t="s">
        <v>1452</v>
      </c>
      <c r="J171" s="299" t="s">
        <v>1501</v>
      </c>
      <c r="K171" s="347"/>
    </row>
    <row r="172" s="1" customFormat="1" ht="15" customHeight="1">
      <c r="B172" s="324"/>
      <c r="C172" s="299" t="s">
        <v>1455</v>
      </c>
      <c r="D172" s="299"/>
      <c r="E172" s="299"/>
      <c r="F172" s="322" t="s">
        <v>1456</v>
      </c>
      <c r="G172" s="299"/>
      <c r="H172" s="299" t="s">
        <v>1517</v>
      </c>
      <c r="I172" s="299" t="s">
        <v>1452</v>
      </c>
      <c r="J172" s="299">
        <v>50</v>
      </c>
      <c r="K172" s="347"/>
    </row>
    <row r="173" s="1" customFormat="1" ht="15" customHeight="1">
      <c r="B173" s="324"/>
      <c r="C173" s="299" t="s">
        <v>1458</v>
      </c>
      <c r="D173" s="299"/>
      <c r="E173" s="299"/>
      <c r="F173" s="322" t="s">
        <v>1450</v>
      </c>
      <c r="G173" s="299"/>
      <c r="H173" s="299" t="s">
        <v>1517</v>
      </c>
      <c r="I173" s="299" t="s">
        <v>1460</v>
      </c>
      <c r="J173" s="299"/>
      <c r="K173" s="347"/>
    </row>
    <row r="174" s="1" customFormat="1" ht="15" customHeight="1">
      <c r="B174" s="324"/>
      <c r="C174" s="299" t="s">
        <v>1469</v>
      </c>
      <c r="D174" s="299"/>
      <c r="E174" s="299"/>
      <c r="F174" s="322" t="s">
        <v>1456</v>
      </c>
      <c r="G174" s="299"/>
      <c r="H174" s="299" t="s">
        <v>1517</v>
      </c>
      <c r="I174" s="299" t="s">
        <v>1452</v>
      </c>
      <c r="J174" s="299">
        <v>50</v>
      </c>
      <c r="K174" s="347"/>
    </row>
    <row r="175" s="1" customFormat="1" ht="15" customHeight="1">
      <c r="B175" s="324"/>
      <c r="C175" s="299" t="s">
        <v>1477</v>
      </c>
      <c r="D175" s="299"/>
      <c r="E175" s="299"/>
      <c r="F175" s="322" t="s">
        <v>1456</v>
      </c>
      <c r="G175" s="299"/>
      <c r="H175" s="299" t="s">
        <v>1517</v>
      </c>
      <c r="I175" s="299" t="s">
        <v>1452</v>
      </c>
      <c r="J175" s="299">
        <v>50</v>
      </c>
      <c r="K175" s="347"/>
    </row>
    <row r="176" s="1" customFormat="1" ht="15" customHeight="1">
      <c r="B176" s="324"/>
      <c r="C176" s="299" t="s">
        <v>1475</v>
      </c>
      <c r="D176" s="299"/>
      <c r="E176" s="299"/>
      <c r="F176" s="322" t="s">
        <v>1456</v>
      </c>
      <c r="G176" s="299"/>
      <c r="H176" s="299" t="s">
        <v>1517</v>
      </c>
      <c r="I176" s="299" t="s">
        <v>1452</v>
      </c>
      <c r="J176" s="299">
        <v>50</v>
      </c>
      <c r="K176" s="347"/>
    </row>
    <row r="177" s="1" customFormat="1" ht="15" customHeight="1">
      <c r="B177" s="324"/>
      <c r="C177" s="299" t="s">
        <v>138</v>
      </c>
      <c r="D177" s="299"/>
      <c r="E177" s="299"/>
      <c r="F177" s="322" t="s">
        <v>1450</v>
      </c>
      <c r="G177" s="299"/>
      <c r="H177" s="299" t="s">
        <v>1518</v>
      </c>
      <c r="I177" s="299" t="s">
        <v>1519</v>
      </c>
      <c r="J177" s="299"/>
      <c r="K177" s="347"/>
    </row>
    <row r="178" s="1" customFormat="1" ht="15" customHeight="1">
      <c r="B178" s="324"/>
      <c r="C178" s="299" t="s">
        <v>59</v>
      </c>
      <c r="D178" s="299"/>
      <c r="E178" s="299"/>
      <c r="F178" s="322" t="s">
        <v>1450</v>
      </c>
      <c r="G178" s="299"/>
      <c r="H178" s="299" t="s">
        <v>1520</v>
      </c>
      <c r="I178" s="299" t="s">
        <v>1521</v>
      </c>
      <c r="J178" s="299">
        <v>1</v>
      </c>
      <c r="K178" s="347"/>
    </row>
    <row r="179" s="1" customFormat="1" ht="15" customHeight="1">
      <c r="B179" s="324"/>
      <c r="C179" s="299" t="s">
        <v>55</v>
      </c>
      <c r="D179" s="299"/>
      <c r="E179" s="299"/>
      <c r="F179" s="322" t="s">
        <v>1450</v>
      </c>
      <c r="G179" s="299"/>
      <c r="H179" s="299" t="s">
        <v>1522</v>
      </c>
      <c r="I179" s="299" t="s">
        <v>1452</v>
      </c>
      <c r="J179" s="299">
        <v>20</v>
      </c>
      <c r="K179" s="347"/>
    </row>
    <row r="180" s="1" customFormat="1" ht="15" customHeight="1">
      <c r="B180" s="324"/>
      <c r="C180" s="299" t="s">
        <v>56</v>
      </c>
      <c r="D180" s="299"/>
      <c r="E180" s="299"/>
      <c r="F180" s="322" t="s">
        <v>1450</v>
      </c>
      <c r="G180" s="299"/>
      <c r="H180" s="299" t="s">
        <v>1523</v>
      </c>
      <c r="I180" s="299" t="s">
        <v>1452</v>
      </c>
      <c r="J180" s="299">
        <v>255</v>
      </c>
      <c r="K180" s="347"/>
    </row>
    <row r="181" s="1" customFormat="1" ht="15" customHeight="1">
      <c r="B181" s="324"/>
      <c r="C181" s="299" t="s">
        <v>139</v>
      </c>
      <c r="D181" s="299"/>
      <c r="E181" s="299"/>
      <c r="F181" s="322" t="s">
        <v>1450</v>
      </c>
      <c r="G181" s="299"/>
      <c r="H181" s="299" t="s">
        <v>1414</v>
      </c>
      <c r="I181" s="299" t="s">
        <v>1452</v>
      </c>
      <c r="J181" s="299">
        <v>10</v>
      </c>
      <c r="K181" s="347"/>
    </row>
    <row r="182" s="1" customFormat="1" ht="15" customHeight="1">
      <c r="B182" s="324"/>
      <c r="C182" s="299" t="s">
        <v>140</v>
      </c>
      <c r="D182" s="299"/>
      <c r="E182" s="299"/>
      <c r="F182" s="322" t="s">
        <v>1450</v>
      </c>
      <c r="G182" s="299"/>
      <c r="H182" s="299" t="s">
        <v>1524</v>
      </c>
      <c r="I182" s="299" t="s">
        <v>1485</v>
      </c>
      <c r="J182" s="299"/>
      <c r="K182" s="347"/>
    </row>
    <row r="183" s="1" customFormat="1" ht="15" customHeight="1">
      <c r="B183" s="324"/>
      <c r="C183" s="299" t="s">
        <v>1525</v>
      </c>
      <c r="D183" s="299"/>
      <c r="E183" s="299"/>
      <c r="F183" s="322" t="s">
        <v>1450</v>
      </c>
      <c r="G183" s="299"/>
      <c r="H183" s="299" t="s">
        <v>1526</v>
      </c>
      <c r="I183" s="299" t="s">
        <v>1485</v>
      </c>
      <c r="J183" s="299"/>
      <c r="K183" s="347"/>
    </row>
    <row r="184" s="1" customFormat="1" ht="15" customHeight="1">
      <c r="B184" s="324"/>
      <c r="C184" s="299" t="s">
        <v>1514</v>
      </c>
      <c r="D184" s="299"/>
      <c r="E184" s="299"/>
      <c r="F184" s="322" t="s">
        <v>1450</v>
      </c>
      <c r="G184" s="299"/>
      <c r="H184" s="299" t="s">
        <v>1527</v>
      </c>
      <c r="I184" s="299" t="s">
        <v>1485</v>
      </c>
      <c r="J184" s="299"/>
      <c r="K184" s="347"/>
    </row>
    <row r="185" s="1" customFormat="1" ht="15" customHeight="1">
      <c r="B185" s="324"/>
      <c r="C185" s="299" t="s">
        <v>142</v>
      </c>
      <c r="D185" s="299"/>
      <c r="E185" s="299"/>
      <c r="F185" s="322" t="s">
        <v>1456</v>
      </c>
      <c r="G185" s="299"/>
      <c r="H185" s="299" t="s">
        <v>1528</v>
      </c>
      <c r="I185" s="299" t="s">
        <v>1452</v>
      </c>
      <c r="J185" s="299">
        <v>50</v>
      </c>
      <c r="K185" s="347"/>
    </row>
    <row r="186" s="1" customFormat="1" ht="15" customHeight="1">
      <c r="B186" s="324"/>
      <c r="C186" s="299" t="s">
        <v>1529</v>
      </c>
      <c r="D186" s="299"/>
      <c r="E186" s="299"/>
      <c r="F186" s="322" t="s">
        <v>1456</v>
      </c>
      <c r="G186" s="299"/>
      <c r="H186" s="299" t="s">
        <v>1530</v>
      </c>
      <c r="I186" s="299" t="s">
        <v>1531</v>
      </c>
      <c r="J186" s="299"/>
      <c r="K186" s="347"/>
    </row>
    <row r="187" s="1" customFormat="1" ht="15" customHeight="1">
      <c r="B187" s="324"/>
      <c r="C187" s="299" t="s">
        <v>1532</v>
      </c>
      <c r="D187" s="299"/>
      <c r="E187" s="299"/>
      <c r="F187" s="322" t="s">
        <v>1456</v>
      </c>
      <c r="G187" s="299"/>
      <c r="H187" s="299" t="s">
        <v>1533</v>
      </c>
      <c r="I187" s="299" t="s">
        <v>1531</v>
      </c>
      <c r="J187" s="299"/>
      <c r="K187" s="347"/>
    </row>
    <row r="188" s="1" customFormat="1" ht="15" customHeight="1">
      <c r="B188" s="324"/>
      <c r="C188" s="299" t="s">
        <v>1534</v>
      </c>
      <c r="D188" s="299"/>
      <c r="E188" s="299"/>
      <c r="F188" s="322" t="s">
        <v>1456</v>
      </c>
      <c r="G188" s="299"/>
      <c r="H188" s="299" t="s">
        <v>1535</v>
      </c>
      <c r="I188" s="299" t="s">
        <v>1531</v>
      </c>
      <c r="J188" s="299"/>
      <c r="K188" s="347"/>
    </row>
    <row r="189" s="1" customFormat="1" ht="15" customHeight="1">
      <c r="B189" s="324"/>
      <c r="C189" s="360" t="s">
        <v>1536</v>
      </c>
      <c r="D189" s="299"/>
      <c r="E189" s="299"/>
      <c r="F189" s="322" t="s">
        <v>1456</v>
      </c>
      <c r="G189" s="299"/>
      <c r="H189" s="299" t="s">
        <v>1537</v>
      </c>
      <c r="I189" s="299" t="s">
        <v>1538</v>
      </c>
      <c r="J189" s="361" t="s">
        <v>1539</v>
      </c>
      <c r="K189" s="347"/>
    </row>
    <row r="190" s="17" customFormat="1" ht="15" customHeight="1">
      <c r="B190" s="362"/>
      <c r="C190" s="363" t="s">
        <v>1540</v>
      </c>
      <c r="D190" s="364"/>
      <c r="E190" s="364"/>
      <c r="F190" s="365" t="s">
        <v>1456</v>
      </c>
      <c r="G190" s="364"/>
      <c r="H190" s="364" t="s">
        <v>1541</v>
      </c>
      <c r="I190" s="364" t="s">
        <v>1538</v>
      </c>
      <c r="J190" s="366" t="s">
        <v>1539</v>
      </c>
      <c r="K190" s="367"/>
    </row>
    <row r="191" s="1" customFormat="1" ht="15" customHeight="1">
      <c r="B191" s="324"/>
      <c r="C191" s="360" t="s">
        <v>44</v>
      </c>
      <c r="D191" s="299"/>
      <c r="E191" s="299"/>
      <c r="F191" s="322" t="s">
        <v>1450</v>
      </c>
      <c r="G191" s="299"/>
      <c r="H191" s="296" t="s">
        <v>1542</v>
      </c>
      <c r="I191" s="299" t="s">
        <v>1543</v>
      </c>
      <c r="J191" s="299"/>
      <c r="K191" s="347"/>
    </row>
    <row r="192" s="1" customFormat="1" ht="15" customHeight="1">
      <c r="B192" s="324"/>
      <c r="C192" s="360" t="s">
        <v>1544</v>
      </c>
      <c r="D192" s="299"/>
      <c r="E192" s="299"/>
      <c r="F192" s="322" t="s">
        <v>1450</v>
      </c>
      <c r="G192" s="299"/>
      <c r="H192" s="299" t="s">
        <v>1545</v>
      </c>
      <c r="I192" s="299" t="s">
        <v>1485</v>
      </c>
      <c r="J192" s="299"/>
      <c r="K192" s="347"/>
    </row>
    <row r="193" s="1" customFormat="1" ht="15" customHeight="1">
      <c r="B193" s="324"/>
      <c r="C193" s="360" t="s">
        <v>1546</v>
      </c>
      <c r="D193" s="299"/>
      <c r="E193" s="299"/>
      <c r="F193" s="322" t="s">
        <v>1450</v>
      </c>
      <c r="G193" s="299"/>
      <c r="H193" s="299" t="s">
        <v>1547</v>
      </c>
      <c r="I193" s="299" t="s">
        <v>1485</v>
      </c>
      <c r="J193" s="299"/>
      <c r="K193" s="347"/>
    </row>
    <row r="194" s="1" customFormat="1" ht="15" customHeight="1">
      <c r="B194" s="324"/>
      <c r="C194" s="360" t="s">
        <v>1548</v>
      </c>
      <c r="D194" s="299"/>
      <c r="E194" s="299"/>
      <c r="F194" s="322" t="s">
        <v>1456</v>
      </c>
      <c r="G194" s="299"/>
      <c r="H194" s="299" t="s">
        <v>1549</v>
      </c>
      <c r="I194" s="299" t="s">
        <v>1485</v>
      </c>
      <c r="J194" s="299"/>
      <c r="K194" s="347"/>
    </row>
    <row r="195" s="1" customFormat="1" ht="15" customHeight="1">
      <c r="B195" s="353"/>
      <c r="C195" s="368"/>
      <c r="D195" s="333"/>
      <c r="E195" s="333"/>
      <c r="F195" s="333"/>
      <c r="G195" s="333"/>
      <c r="H195" s="333"/>
      <c r="I195" s="333"/>
      <c r="J195" s="333"/>
      <c r="K195" s="354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35"/>
      <c r="C197" s="345"/>
      <c r="D197" s="345"/>
      <c r="E197" s="345"/>
      <c r="F197" s="355"/>
      <c r="G197" s="345"/>
      <c r="H197" s="345"/>
      <c r="I197" s="345"/>
      <c r="J197" s="345"/>
      <c r="K197" s="335"/>
    </row>
    <row r="198" s="1" customFormat="1" ht="18.75" customHeight="1">
      <c r="B198" s="307"/>
      <c r="C198" s="307"/>
      <c r="D198" s="307"/>
      <c r="E198" s="307"/>
      <c r="F198" s="307"/>
      <c r="G198" s="307"/>
      <c r="H198" s="307"/>
      <c r="I198" s="307"/>
      <c r="J198" s="307"/>
      <c r="K198" s="307"/>
    </row>
    <row r="199" s="1" customFormat="1" ht="13.5">
      <c r="B199" s="286"/>
      <c r="C199" s="287"/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1">
      <c r="B200" s="289"/>
      <c r="C200" s="290" t="s">
        <v>1550</v>
      </c>
      <c r="D200" s="290"/>
      <c r="E200" s="290"/>
      <c r="F200" s="290"/>
      <c r="G200" s="290"/>
      <c r="H200" s="290"/>
      <c r="I200" s="290"/>
      <c r="J200" s="290"/>
      <c r="K200" s="291"/>
    </row>
    <row r="201" s="1" customFormat="1" ht="25.5" customHeight="1">
      <c r="B201" s="289"/>
      <c r="C201" s="369" t="s">
        <v>1551</v>
      </c>
      <c r="D201" s="369"/>
      <c r="E201" s="369"/>
      <c r="F201" s="369" t="s">
        <v>1552</v>
      </c>
      <c r="G201" s="370"/>
      <c r="H201" s="369" t="s">
        <v>1553</v>
      </c>
      <c r="I201" s="369"/>
      <c r="J201" s="369"/>
      <c r="K201" s="291"/>
    </row>
    <row r="202" s="1" customFormat="1" ht="5.25" customHeight="1">
      <c r="B202" s="324"/>
      <c r="C202" s="319"/>
      <c r="D202" s="319"/>
      <c r="E202" s="319"/>
      <c r="F202" s="319"/>
      <c r="G202" s="345"/>
      <c r="H202" s="319"/>
      <c r="I202" s="319"/>
      <c r="J202" s="319"/>
      <c r="K202" s="347"/>
    </row>
    <row r="203" s="1" customFormat="1" ht="15" customHeight="1">
      <c r="B203" s="324"/>
      <c r="C203" s="299" t="s">
        <v>1543</v>
      </c>
      <c r="D203" s="299"/>
      <c r="E203" s="299"/>
      <c r="F203" s="322" t="s">
        <v>45</v>
      </c>
      <c r="G203" s="299"/>
      <c r="H203" s="299" t="s">
        <v>1554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46</v>
      </c>
      <c r="G204" s="299"/>
      <c r="H204" s="299" t="s">
        <v>1555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49</v>
      </c>
      <c r="G205" s="299"/>
      <c r="H205" s="299" t="s">
        <v>1556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47</v>
      </c>
      <c r="G206" s="299"/>
      <c r="H206" s="299" t="s">
        <v>1557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 t="s">
        <v>48</v>
      </c>
      <c r="G207" s="299"/>
      <c r="H207" s="299" t="s">
        <v>1558</v>
      </c>
      <c r="I207" s="299"/>
      <c r="J207" s="299"/>
      <c r="K207" s="347"/>
    </row>
    <row r="208" s="1" customFormat="1" ht="15" customHeight="1">
      <c r="B208" s="324"/>
      <c r="C208" s="299"/>
      <c r="D208" s="299"/>
      <c r="E208" s="299"/>
      <c r="F208" s="322"/>
      <c r="G208" s="299"/>
      <c r="H208" s="299"/>
      <c r="I208" s="299"/>
      <c r="J208" s="299"/>
      <c r="K208" s="347"/>
    </row>
    <row r="209" s="1" customFormat="1" ht="15" customHeight="1">
      <c r="B209" s="324"/>
      <c r="C209" s="299" t="s">
        <v>1497</v>
      </c>
      <c r="D209" s="299"/>
      <c r="E209" s="299"/>
      <c r="F209" s="322" t="s">
        <v>80</v>
      </c>
      <c r="G209" s="299"/>
      <c r="H209" s="299" t="s">
        <v>1559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1395</v>
      </c>
      <c r="G210" s="299"/>
      <c r="H210" s="299" t="s">
        <v>1396</v>
      </c>
      <c r="I210" s="299"/>
      <c r="J210" s="299"/>
      <c r="K210" s="347"/>
    </row>
    <row r="211" s="1" customFormat="1" ht="15" customHeight="1">
      <c r="B211" s="324"/>
      <c r="C211" s="299"/>
      <c r="D211" s="299"/>
      <c r="E211" s="299"/>
      <c r="F211" s="322" t="s">
        <v>1393</v>
      </c>
      <c r="G211" s="299"/>
      <c r="H211" s="299" t="s">
        <v>1560</v>
      </c>
      <c r="I211" s="299"/>
      <c r="J211" s="299"/>
      <c r="K211" s="347"/>
    </row>
    <row r="212" s="1" customFormat="1" ht="15" customHeight="1">
      <c r="B212" s="371"/>
      <c r="C212" s="299"/>
      <c r="D212" s="299"/>
      <c r="E212" s="299"/>
      <c r="F212" s="322" t="s">
        <v>1397</v>
      </c>
      <c r="G212" s="360"/>
      <c r="H212" s="351" t="s">
        <v>1398</v>
      </c>
      <c r="I212" s="351"/>
      <c r="J212" s="351"/>
      <c r="K212" s="372"/>
    </row>
    <row r="213" s="1" customFormat="1" ht="15" customHeight="1">
      <c r="B213" s="371"/>
      <c r="C213" s="299"/>
      <c r="D213" s="299"/>
      <c r="E213" s="299"/>
      <c r="F213" s="322" t="s">
        <v>313</v>
      </c>
      <c r="G213" s="360"/>
      <c r="H213" s="351" t="s">
        <v>787</v>
      </c>
      <c r="I213" s="351"/>
      <c r="J213" s="351"/>
      <c r="K213" s="372"/>
    </row>
    <row r="214" s="1" customFormat="1" ht="15" customHeight="1">
      <c r="B214" s="371"/>
      <c r="C214" s="299"/>
      <c r="D214" s="299"/>
      <c r="E214" s="299"/>
      <c r="F214" s="322"/>
      <c r="G214" s="360"/>
      <c r="H214" s="351"/>
      <c r="I214" s="351"/>
      <c r="J214" s="351"/>
      <c r="K214" s="372"/>
    </row>
    <row r="215" s="1" customFormat="1" ht="15" customHeight="1">
      <c r="B215" s="371"/>
      <c r="C215" s="299" t="s">
        <v>1521</v>
      </c>
      <c r="D215" s="299"/>
      <c r="E215" s="299"/>
      <c r="F215" s="322">
        <v>1</v>
      </c>
      <c r="G215" s="360"/>
      <c r="H215" s="351" t="s">
        <v>1561</v>
      </c>
      <c r="I215" s="351"/>
      <c r="J215" s="351"/>
      <c r="K215" s="372"/>
    </row>
    <row r="216" s="1" customFormat="1" ht="15" customHeight="1">
      <c r="B216" s="371"/>
      <c r="C216" s="299"/>
      <c r="D216" s="299"/>
      <c r="E216" s="299"/>
      <c r="F216" s="322">
        <v>2</v>
      </c>
      <c r="G216" s="360"/>
      <c r="H216" s="351" t="s">
        <v>1562</v>
      </c>
      <c r="I216" s="351"/>
      <c r="J216" s="351"/>
      <c r="K216" s="372"/>
    </row>
    <row r="217" s="1" customFormat="1" ht="15" customHeight="1">
      <c r="B217" s="371"/>
      <c r="C217" s="299"/>
      <c r="D217" s="299"/>
      <c r="E217" s="299"/>
      <c r="F217" s="322">
        <v>3</v>
      </c>
      <c r="G217" s="360"/>
      <c r="H217" s="351" t="s">
        <v>1563</v>
      </c>
      <c r="I217" s="351"/>
      <c r="J217" s="351"/>
      <c r="K217" s="372"/>
    </row>
    <row r="218" s="1" customFormat="1" ht="15" customHeight="1">
      <c r="B218" s="371"/>
      <c r="C218" s="299"/>
      <c r="D218" s="299"/>
      <c r="E218" s="299"/>
      <c r="F218" s="322">
        <v>4</v>
      </c>
      <c r="G218" s="360"/>
      <c r="H218" s="351" t="s">
        <v>1564</v>
      </c>
      <c r="I218" s="351"/>
      <c r="J218" s="351"/>
      <c r="K218" s="372"/>
    </row>
    <row r="219" s="1" customFormat="1" ht="12.75" customHeight="1">
      <c r="B219" s="373"/>
      <c r="C219" s="374"/>
      <c r="D219" s="374"/>
      <c r="E219" s="374"/>
      <c r="F219" s="374"/>
      <c r="G219" s="374"/>
      <c r="H219" s="374"/>
      <c r="I219" s="374"/>
      <c r="J219" s="374"/>
      <c r="K219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ROUND((SUM(BE92:BE148)),  2)</f>
        <v>0</v>
      </c>
      <c r="G35" s="40"/>
      <c r="H35" s="40"/>
      <c r="I35" s="159">
        <v>0.20999999999999999</v>
      </c>
      <c r="J35" s="158">
        <f>ROUND(((SUM(BE92:BE148))*I35),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ROUND((SUM(BF92:BF148)),  2)</f>
        <v>0</v>
      </c>
      <c r="G36" s="40"/>
      <c r="H36" s="40"/>
      <c r="I36" s="159">
        <v>0.12</v>
      </c>
      <c r="J36" s="158">
        <f>ROUND(((SUM(BF92:BF148))*I36),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ROUND((SUM(BG92:BG148)),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ROUND((SUM(BH92:BH148)),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ROUND((SUM(BI92:BI148)),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2 - Stavební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130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131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132</v>
      </c>
      <c r="E66" s="184"/>
      <c r="F66" s="184"/>
      <c r="G66" s="184"/>
      <c r="H66" s="184"/>
      <c r="I66" s="184"/>
      <c r="J66" s="185">
        <f>J98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133</v>
      </c>
      <c r="E67" s="179"/>
      <c r="F67" s="179"/>
      <c r="G67" s="179"/>
      <c r="H67" s="179"/>
      <c r="I67" s="179"/>
      <c r="J67" s="180">
        <f>J102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134</v>
      </c>
      <c r="E68" s="184"/>
      <c r="F68" s="184"/>
      <c r="G68" s="184"/>
      <c r="H68" s="184"/>
      <c r="I68" s="184"/>
      <c r="J68" s="185">
        <f>J103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135</v>
      </c>
      <c r="E69" s="184"/>
      <c r="F69" s="184"/>
      <c r="G69" s="184"/>
      <c r="H69" s="184"/>
      <c r="I69" s="184"/>
      <c r="J69" s="185">
        <f>J124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136</v>
      </c>
      <c r="E70" s="184"/>
      <c r="F70" s="184"/>
      <c r="G70" s="184"/>
      <c r="H70" s="184"/>
      <c r="I70" s="184"/>
      <c r="J70" s="185">
        <f>J138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137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IROP výzva 37 (ZŠ Písečná)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122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123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124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2 - Stavební práce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ZŠ Písečná 5144, Chomutov</v>
      </c>
      <c r="G86" s="42"/>
      <c r="H86" s="42"/>
      <c r="I86" s="34" t="s">
        <v>23</v>
      </c>
      <c r="J86" s="74" t="str">
        <f>IF(J14="","",J14)</f>
        <v>29. 1. 2026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25</v>
      </c>
      <c r="D88" s="42"/>
      <c r="E88" s="42"/>
      <c r="F88" s="29" t="str">
        <f>E17</f>
        <v>Statutární město Chomutov</v>
      </c>
      <c r="G88" s="42"/>
      <c r="H88" s="42"/>
      <c r="I88" s="34" t="s">
        <v>32</v>
      </c>
      <c r="J88" s="38" t="str">
        <f>E23</f>
        <v>Digitronic CZ s.r.o. Hradec Králové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30</v>
      </c>
      <c r="D89" s="42"/>
      <c r="E89" s="42"/>
      <c r="F89" s="29" t="str">
        <f>IF(E20="","",E20)</f>
        <v>Vyplň údaj</v>
      </c>
      <c r="G89" s="42"/>
      <c r="H89" s="42"/>
      <c r="I89" s="34" t="s">
        <v>36</v>
      </c>
      <c r="J89" s="38" t="str">
        <f>E26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138</v>
      </c>
      <c r="D91" s="190" t="s">
        <v>59</v>
      </c>
      <c r="E91" s="190" t="s">
        <v>55</v>
      </c>
      <c r="F91" s="190" t="s">
        <v>56</v>
      </c>
      <c r="G91" s="190" t="s">
        <v>139</v>
      </c>
      <c r="H91" s="190" t="s">
        <v>140</v>
      </c>
      <c r="I91" s="190" t="s">
        <v>141</v>
      </c>
      <c r="J91" s="190" t="s">
        <v>128</v>
      </c>
      <c r="K91" s="191" t="s">
        <v>142</v>
      </c>
      <c r="L91" s="192"/>
      <c r="M91" s="94" t="s">
        <v>19</v>
      </c>
      <c r="N91" s="95" t="s">
        <v>44</v>
      </c>
      <c r="O91" s="95" t="s">
        <v>143</v>
      </c>
      <c r="P91" s="95" t="s">
        <v>144</v>
      </c>
      <c r="Q91" s="95" t="s">
        <v>145</v>
      </c>
      <c r="R91" s="95" t="s">
        <v>146</v>
      </c>
      <c r="S91" s="95" t="s">
        <v>147</v>
      </c>
      <c r="T91" s="96" t="s">
        <v>148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149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P93+P102</f>
        <v>0</v>
      </c>
      <c r="Q92" s="98"/>
      <c r="R92" s="195">
        <f>R93+R102</f>
        <v>0.04785503</v>
      </c>
      <c r="S92" s="98"/>
      <c r="T92" s="196">
        <f>T93+T102</f>
        <v>0.025500000000000002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73</v>
      </c>
      <c r="AU92" s="19" t="s">
        <v>129</v>
      </c>
      <c r="BK92" s="197">
        <f>BK93+BK102</f>
        <v>0</v>
      </c>
    </row>
    <row r="93" s="12" customFormat="1" ht="25.92" customHeight="1">
      <c r="A93" s="12"/>
      <c r="B93" s="198"/>
      <c r="C93" s="199"/>
      <c r="D93" s="200" t="s">
        <v>73</v>
      </c>
      <c r="E93" s="201" t="s">
        <v>150</v>
      </c>
      <c r="F93" s="201" t="s">
        <v>151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P94+P98</f>
        <v>0</v>
      </c>
      <c r="Q93" s="206"/>
      <c r="R93" s="207">
        <f>R94+R98</f>
        <v>0</v>
      </c>
      <c r="S93" s="206"/>
      <c r="T93" s="208">
        <f>T94+T98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81</v>
      </c>
      <c r="AT93" s="210" t="s">
        <v>73</v>
      </c>
      <c r="AU93" s="210" t="s">
        <v>74</v>
      </c>
      <c r="AY93" s="209" t="s">
        <v>152</v>
      </c>
      <c r="BK93" s="211">
        <f>BK94+BK98</f>
        <v>0</v>
      </c>
    </row>
    <row r="94" s="12" customFormat="1" ht="22.8" customHeight="1">
      <c r="A94" s="12"/>
      <c r="B94" s="198"/>
      <c r="C94" s="199"/>
      <c r="D94" s="200" t="s">
        <v>73</v>
      </c>
      <c r="E94" s="212" t="s">
        <v>153</v>
      </c>
      <c r="F94" s="212" t="s">
        <v>154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SUM(P95:P97)</f>
        <v>0</v>
      </c>
      <c r="Q94" s="206"/>
      <c r="R94" s="207">
        <f>SUM(R95:R97)</f>
        <v>0</v>
      </c>
      <c r="S94" s="206"/>
      <c r="T94" s="208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81</v>
      </c>
      <c r="AT94" s="210" t="s">
        <v>73</v>
      </c>
      <c r="AU94" s="210" t="s">
        <v>81</v>
      </c>
      <c r="AY94" s="209" t="s">
        <v>152</v>
      </c>
      <c r="BK94" s="211">
        <f>SUM(BK95:BK97)</f>
        <v>0</v>
      </c>
    </row>
    <row r="95" s="2" customFormat="1" ht="24.15" customHeight="1">
      <c r="A95" s="40"/>
      <c r="B95" s="41"/>
      <c r="C95" s="214" t="s">
        <v>81</v>
      </c>
      <c r="D95" s="214" t="s">
        <v>155</v>
      </c>
      <c r="E95" s="215" t="s">
        <v>156</v>
      </c>
      <c r="F95" s="216" t="s">
        <v>157</v>
      </c>
      <c r="G95" s="217" t="s">
        <v>158</v>
      </c>
      <c r="H95" s="218">
        <v>4</v>
      </c>
      <c r="I95" s="219"/>
      <c r="J95" s="220">
        <f>ROUND(I95*H95,2)</f>
        <v>0</v>
      </c>
      <c r="K95" s="216" t="s">
        <v>159</v>
      </c>
      <c r="L95" s="46"/>
      <c r="M95" s="221" t="s">
        <v>19</v>
      </c>
      <c r="N95" s="222" t="s">
        <v>45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88</v>
      </c>
      <c r="AT95" s="225" t="s">
        <v>155</v>
      </c>
      <c r="AU95" s="225" t="s">
        <v>83</v>
      </c>
      <c r="AY95" s="19" t="s">
        <v>152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81</v>
      </c>
      <c r="BK95" s="226">
        <f>ROUND(I95*H95,2)</f>
        <v>0</v>
      </c>
      <c r="BL95" s="19" t="s">
        <v>88</v>
      </c>
      <c r="BM95" s="225" t="s">
        <v>83</v>
      </c>
    </row>
    <row r="96" s="2" customFormat="1">
      <c r="A96" s="40"/>
      <c r="B96" s="41"/>
      <c r="C96" s="42"/>
      <c r="D96" s="227" t="s">
        <v>160</v>
      </c>
      <c r="E96" s="42"/>
      <c r="F96" s="228" t="s">
        <v>157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160</v>
      </c>
      <c r="AU96" s="19" t="s">
        <v>83</v>
      </c>
    </row>
    <row r="97" s="2" customFormat="1">
      <c r="A97" s="40"/>
      <c r="B97" s="41"/>
      <c r="C97" s="42"/>
      <c r="D97" s="232" t="s">
        <v>161</v>
      </c>
      <c r="E97" s="42"/>
      <c r="F97" s="233" t="s">
        <v>162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161</v>
      </c>
      <c r="AU97" s="19" t="s">
        <v>83</v>
      </c>
    </row>
    <row r="98" s="12" customFormat="1" ht="22.8" customHeight="1">
      <c r="A98" s="12"/>
      <c r="B98" s="198"/>
      <c r="C98" s="199"/>
      <c r="D98" s="200" t="s">
        <v>73</v>
      </c>
      <c r="E98" s="212" t="s">
        <v>163</v>
      </c>
      <c r="F98" s="212" t="s">
        <v>164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SUM(P99:P101)</f>
        <v>0</v>
      </c>
      <c r="Q98" s="206"/>
      <c r="R98" s="207">
        <f>SUM(R99:R101)</f>
        <v>0</v>
      </c>
      <c r="S98" s="206"/>
      <c r="T98" s="208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81</v>
      </c>
      <c r="AT98" s="210" t="s">
        <v>73</v>
      </c>
      <c r="AU98" s="210" t="s">
        <v>81</v>
      </c>
      <c r="AY98" s="209" t="s">
        <v>152</v>
      </c>
      <c r="BK98" s="211">
        <f>SUM(BK99:BK101)</f>
        <v>0</v>
      </c>
    </row>
    <row r="99" s="2" customFormat="1" ht="21.75" customHeight="1">
      <c r="A99" s="40"/>
      <c r="B99" s="41"/>
      <c r="C99" s="214" t="s">
        <v>83</v>
      </c>
      <c r="D99" s="214" t="s">
        <v>155</v>
      </c>
      <c r="E99" s="215" t="s">
        <v>165</v>
      </c>
      <c r="F99" s="216" t="s">
        <v>166</v>
      </c>
      <c r="G99" s="217" t="s">
        <v>167</v>
      </c>
      <c r="H99" s="218">
        <v>0.0050000000000000001</v>
      </c>
      <c r="I99" s="219"/>
      <c r="J99" s="220">
        <f>ROUND(I99*H99,2)</f>
        <v>0</v>
      </c>
      <c r="K99" s="216" t="s">
        <v>168</v>
      </c>
      <c r="L99" s="46"/>
      <c r="M99" s="221" t="s">
        <v>19</v>
      </c>
      <c r="N99" s="222" t="s">
        <v>45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88</v>
      </c>
      <c r="AT99" s="225" t="s">
        <v>155</v>
      </c>
      <c r="AU99" s="225" t="s">
        <v>83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81</v>
      </c>
      <c r="BK99" s="226">
        <f>ROUND(I99*H99,2)</f>
        <v>0</v>
      </c>
      <c r="BL99" s="19" t="s">
        <v>88</v>
      </c>
      <c r="BM99" s="225" t="s">
        <v>88</v>
      </c>
    </row>
    <row r="100" s="2" customFormat="1">
      <c r="A100" s="40"/>
      <c r="B100" s="41"/>
      <c r="C100" s="42"/>
      <c r="D100" s="227" t="s">
        <v>160</v>
      </c>
      <c r="E100" s="42"/>
      <c r="F100" s="228" t="s">
        <v>169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160</v>
      </c>
      <c r="AU100" s="19" t="s">
        <v>83</v>
      </c>
    </row>
    <row r="101" s="2" customFormat="1">
      <c r="A101" s="40"/>
      <c r="B101" s="41"/>
      <c r="C101" s="42"/>
      <c r="D101" s="232" t="s">
        <v>161</v>
      </c>
      <c r="E101" s="42"/>
      <c r="F101" s="233" t="s">
        <v>170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161</v>
      </c>
      <c r="AU101" s="19" t="s">
        <v>83</v>
      </c>
    </row>
    <row r="102" s="12" customFormat="1" ht="25.92" customHeight="1">
      <c r="A102" s="12"/>
      <c r="B102" s="198"/>
      <c r="C102" s="199"/>
      <c r="D102" s="200" t="s">
        <v>73</v>
      </c>
      <c r="E102" s="201" t="s">
        <v>171</v>
      </c>
      <c r="F102" s="201" t="s">
        <v>172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P103+P124+P138</f>
        <v>0</v>
      </c>
      <c r="Q102" s="206"/>
      <c r="R102" s="207">
        <f>R103+R124+R138</f>
        <v>0.04785503</v>
      </c>
      <c r="S102" s="206"/>
      <c r="T102" s="208">
        <f>T103+T124+T138</f>
        <v>0.025500000000000002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83</v>
      </c>
      <c r="AT102" s="210" t="s">
        <v>73</v>
      </c>
      <c r="AU102" s="210" t="s">
        <v>74</v>
      </c>
      <c r="AY102" s="209" t="s">
        <v>152</v>
      </c>
      <c r="BK102" s="211">
        <f>BK103+BK124+BK138</f>
        <v>0</v>
      </c>
    </row>
    <row r="103" s="12" customFormat="1" ht="22.8" customHeight="1">
      <c r="A103" s="12"/>
      <c r="B103" s="198"/>
      <c r="C103" s="199"/>
      <c r="D103" s="200" t="s">
        <v>73</v>
      </c>
      <c r="E103" s="212" t="s">
        <v>173</v>
      </c>
      <c r="F103" s="212" t="s">
        <v>174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SUM(P104:P123)</f>
        <v>0</v>
      </c>
      <c r="Q103" s="206"/>
      <c r="R103" s="207">
        <f>SUM(R104:R123)</f>
        <v>0.010039669999999999</v>
      </c>
      <c r="S103" s="206"/>
      <c r="T103" s="208">
        <f>SUM(T104:T123)</f>
        <v>0.016500000000000001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83</v>
      </c>
      <c r="AT103" s="210" t="s">
        <v>73</v>
      </c>
      <c r="AU103" s="210" t="s">
        <v>81</v>
      </c>
      <c r="AY103" s="209" t="s">
        <v>152</v>
      </c>
      <c r="BK103" s="211">
        <f>SUM(BK104:BK123)</f>
        <v>0</v>
      </c>
    </row>
    <row r="104" s="2" customFormat="1" ht="24.15" customHeight="1">
      <c r="A104" s="40"/>
      <c r="B104" s="41"/>
      <c r="C104" s="214" t="s">
        <v>106</v>
      </c>
      <c r="D104" s="214" t="s">
        <v>155</v>
      </c>
      <c r="E104" s="215" t="s">
        <v>175</v>
      </c>
      <c r="F104" s="216" t="s">
        <v>176</v>
      </c>
      <c r="G104" s="217" t="s">
        <v>177</v>
      </c>
      <c r="H104" s="218">
        <v>1.5</v>
      </c>
      <c r="I104" s="219"/>
      <c r="J104" s="220">
        <f>ROUND(I104*H104,2)</f>
        <v>0</v>
      </c>
      <c r="K104" s="216" t="s">
        <v>168</v>
      </c>
      <c r="L104" s="46"/>
      <c r="M104" s="221" t="s">
        <v>19</v>
      </c>
      <c r="N104" s="222" t="s">
        <v>45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0.010999999999999999</v>
      </c>
      <c r="T104" s="224">
        <f>S104*H104</f>
        <v>0.016500000000000001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178</v>
      </c>
      <c r="AT104" s="225" t="s">
        <v>155</v>
      </c>
      <c r="AU104" s="225" t="s">
        <v>83</v>
      </c>
      <c r="AY104" s="19" t="s">
        <v>152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178</v>
      </c>
      <c r="BM104" s="225" t="s">
        <v>91</v>
      </c>
    </row>
    <row r="105" s="2" customFormat="1">
      <c r="A105" s="40"/>
      <c r="B105" s="41"/>
      <c r="C105" s="42"/>
      <c r="D105" s="227" t="s">
        <v>160</v>
      </c>
      <c r="E105" s="42"/>
      <c r="F105" s="228" t="s">
        <v>179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160</v>
      </c>
      <c r="AU105" s="19" t="s">
        <v>83</v>
      </c>
    </row>
    <row r="106" s="2" customFormat="1">
      <c r="A106" s="40"/>
      <c r="B106" s="41"/>
      <c r="C106" s="42"/>
      <c r="D106" s="232" t="s">
        <v>161</v>
      </c>
      <c r="E106" s="42"/>
      <c r="F106" s="233" t="s">
        <v>180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161</v>
      </c>
      <c r="AU106" s="19" t="s">
        <v>83</v>
      </c>
    </row>
    <row r="107" s="2" customFormat="1" ht="24.15" customHeight="1">
      <c r="A107" s="40"/>
      <c r="B107" s="41"/>
      <c r="C107" s="214" t="s">
        <v>88</v>
      </c>
      <c r="D107" s="214" t="s">
        <v>155</v>
      </c>
      <c r="E107" s="215" t="s">
        <v>181</v>
      </c>
      <c r="F107" s="216" t="s">
        <v>182</v>
      </c>
      <c r="G107" s="217" t="s">
        <v>177</v>
      </c>
      <c r="H107" s="218">
        <v>1.5</v>
      </c>
      <c r="I107" s="219"/>
      <c r="J107" s="220">
        <f>ROUND(I107*H107,2)</f>
        <v>0</v>
      </c>
      <c r="K107" s="216" t="s">
        <v>168</v>
      </c>
      <c r="L107" s="46"/>
      <c r="M107" s="221" t="s">
        <v>19</v>
      </c>
      <c r="N107" s="222" t="s">
        <v>45</v>
      </c>
      <c r="O107" s="86"/>
      <c r="P107" s="223">
        <f>O107*H107</f>
        <v>0</v>
      </c>
      <c r="Q107" s="223">
        <v>0.00088000000000000003</v>
      </c>
      <c r="R107" s="223">
        <f>Q107*H107</f>
        <v>0.00132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178</v>
      </c>
      <c r="AT107" s="225" t="s">
        <v>155</v>
      </c>
      <c r="AU107" s="225" t="s">
        <v>83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81</v>
      </c>
      <c r="BK107" s="226">
        <f>ROUND(I107*H107,2)</f>
        <v>0</v>
      </c>
      <c r="BL107" s="19" t="s">
        <v>178</v>
      </c>
      <c r="BM107" s="225" t="s">
        <v>183</v>
      </c>
    </row>
    <row r="108" s="2" customFormat="1">
      <c r="A108" s="40"/>
      <c r="B108" s="41"/>
      <c r="C108" s="42"/>
      <c r="D108" s="227" t="s">
        <v>160</v>
      </c>
      <c r="E108" s="42"/>
      <c r="F108" s="228" t="s">
        <v>184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160</v>
      </c>
      <c r="AU108" s="19" t="s">
        <v>83</v>
      </c>
    </row>
    <row r="109" s="2" customFormat="1">
      <c r="A109" s="40"/>
      <c r="B109" s="41"/>
      <c r="C109" s="42"/>
      <c r="D109" s="232" t="s">
        <v>161</v>
      </c>
      <c r="E109" s="42"/>
      <c r="F109" s="233" t="s">
        <v>185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161</v>
      </c>
      <c r="AU109" s="19" t="s">
        <v>83</v>
      </c>
    </row>
    <row r="110" s="2" customFormat="1" ht="37.8" customHeight="1">
      <c r="A110" s="40"/>
      <c r="B110" s="41"/>
      <c r="C110" s="234" t="s">
        <v>109</v>
      </c>
      <c r="D110" s="234" t="s">
        <v>186</v>
      </c>
      <c r="E110" s="235" t="s">
        <v>187</v>
      </c>
      <c r="F110" s="236" t="s">
        <v>188</v>
      </c>
      <c r="G110" s="237" t="s">
        <v>177</v>
      </c>
      <c r="H110" s="238">
        <v>1.748</v>
      </c>
      <c r="I110" s="239"/>
      <c r="J110" s="240">
        <f>ROUND(I110*H110,2)</f>
        <v>0</v>
      </c>
      <c r="K110" s="236" t="s">
        <v>168</v>
      </c>
      <c r="L110" s="241"/>
      <c r="M110" s="242" t="s">
        <v>19</v>
      </c>
      <c r="N110" s="243" t="s">
        <v>45</v>
      </c>
      <c r="O110" s="86"/>
      <c r="P110" s="223">
        <f>O110*H110</f>
        <v>0</v>
      </c>
      <c r="Q110" s="223">
        <v>0.0047999999999999996</v>
      </c>
      <c r="R110" s="223">
        <f>Q110*H110</f>
        <v>0.0083903999999999992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189</v>
      </c>
      <c r="AT110" s="225" t="s">
        <v>186</v>
      </c>
      <c r="AU110" s="225" t="s">
        <v>83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178</v>
      </c>
      <c r="BM110" s="225" t="s">
        <v>190</v>
      </c>
    </row>
    <row r="111" s="2" customFormat="1">
      <c r="A111" s="40"/>
      <c r="B111" s="41"/>
      <c r="C111" s="42"/>
      <c r="D111" s="227" t="s">
        <v>160</v>
      </c>
      <c r="E111" s="42"/>
      <c r="F111" s="228" t="s">
        <v>188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160</v>
      </c>
      <c r="AU111" s="19" t="s">
        <v>83</v>
      </c>
    </row>
    <row r="112" s="13" customFormat="1">
      <c r="A112" s="13"/>
      <c r="B112" s="244"/>
      <c r="C112" s="245"/>
      <c r="D112" s="227" t="s">
        <v>191</v>
      </c>
      <c r="E112" s="246" t="s">
        <v>19</v>
      </c>
      <c r="F112" s="247" t="s">
        <v>192</v>
      </c>
      <c r="G112" s="245"/>
      <c r="H112" s="248">
        <v>1.748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4" t="s">
        <v>191</v>
      </c>
      <c r="AU112" s="254" t="s">
        <v>83</v>
      </c>
      <c r="AV112" s="13" t="s">
        <v>83</v>
      </c>
      <c r="AW112" s="13" t="s">
        <v>35</v>
      </c>
      <c r="AX112" s="13" t="s">
        <v>74</v>
      </c>
      <c r="AY112" s="254" t="s">
        <v>152</v>
      </c>
    </row>
    <row r="113" s="14" customFormat="1">
      <c r="A113" s="14"/>
      <c r="B113" s="255"/>
      <c r="C113" s="256"/>
      <c r="D113" s="227" t="s">
        <v>191</v>
      </c>
      <c r="E113" s="257" t="s">
        <v>19</v>
      </c>
      <c r="F113" s="258" t="s">
        <v>193</v>
      </c>
      <c r="G113" s="256"/>
      <c r="H113" s="259">
        <v>1.748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5" t="s">
        <v>191</v>
      </c>
      <c r="AU113" s="265" t="s">
        <v>83</v>
      </c>
      <c r="AV113" s="14" t="s">
        <v>88</v>
      </c>
      <c r="AW113" s="14" t="s">
        <v>35</v>
      </c>
      <c r="AX113" s="14" t="s">
        <v>81</v>
      </c>
      <c r="AY113" s="265" t="s">
        <v>152</v>
      </c>
    </row>
    <row r="114" s="2" customFormat="1" ht="24.15" customHeight="1">
      <c r="A114" s="40"/>
      <c r="B114" s="41"/>
      <c r="C114" s="214" t="s">
        <v>91</v>
      </c>
      <c r="D114" s="214" t="s">
        <v>155</v>
      </c>
      <c r="E114" s="215" t="s">
        <v>194</v>
      </c>
      <c r="F114" s="216" t="s">
        <v>195</v>
      </c>
      <c r="G114" s="217" t="s">
        <v>177</v>
      </c>
      <c r="H114" s="218">
        <v>1.5</v>
      </c>
      <c r="I114" s="219"/>
      <c r="J114" s="220">
        <f>ROUND(I114*H114,2)</f>
        <v>0</v>
      </c>
      <c r="K114" s="216" t="s">
        <v>168</v>
      </c>
      <c r="L114" s="46"/>
      <c r="M114" s="221" t="s">
        <v>19</v>
      </c>
      <c r="N114" s="222" t="s">
        <v>45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178</v>
      </c>
      <c r="AT114" s="225" t="s">
        <v>155</v>
      </c>
      <c r="AU114" s="225" t="s">
        <v>83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178</v>
      </c>
      <c r="BM114" s="225" t="s">
        <v>8</v>
      </c>
    </row>
    <row r="115" s="2" customFormat="1">
      <c r="A115" s="40"/>
      <c r="B115" s="41"/>
      <c r="C115" s="42"/>
      <c r="D115" s="227" t="s">
        <v>160</v>
      </c>
      <c r="E115" s="42"/>
      <c r="F115" s="228" t="s">
        <v>196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83</v>
      </c>
    </row>
    <row r="116" s="2" customFormat="1">
      <c r="A116" s="40"/>
      <c r="B116" s="41"/>
      <c r="C116" s="42"/>
      <c r="D116" s="232" t="s">
        <v>161</v>
      </c>
      <c r="E116" s="42"/>
      <c r="F116" s="233" t="s">
        <v>197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161</v>
      </c>
      <c r="AU116" s="19" t="s">
        <v>83</v>
      </c>
    </row>
    <row r="117" s="2" customFormat="1" ht="16.5" customHeight="1">
      <c r="A117" s="40"/>
      <c r="B117" s="41"/>
      <c r="C117" s="234" t="s">
        <v>198</v>
      </c>
      <c r="D117" s="234" t="s">
        <v>186</v>
      </c>
      <c r="E117" s="235" t="s">
        <v>199</v>
      </c>
      <c r="F117" s="236" t="s">
        <v>200</v>
      </c>
      <c r="G117" s="237" t="s">
        <v>177</v>
      </c>
      <c r="H117" s="238">
        <v>1.7330000000000001</v>
      </c>
      <c r="I117" s="239"/>
      <c r="J117" s="240">
        <f>ROUND(I117*H117,2)</f>
        <v>0</v>
      </c>
      <c r="K117" s="236" t="s">
        <v>168</v>
      </c>
      <c r="L117" s="241"/>
      <c r="M117" s="242" t="s">
        <v>19</v>
      </c>
      <c r="N117" s="243" t="s">
        <v>45</v>
      </c>
      <c r="O117" s="86"/>
      <c r="P117" s="223">
        <f>O117*H117</f>
        <v>0</v>
      </c>
      <c r="Q117" s="223">
        <v>0.00019000000000000001</v>
      </c>
      <c r="R117" s="223">
        <f>Q117*H117</f>
        <v>0.00032927000000000005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189</v>
      </c>
      <c r="AT117" s="225" t="s">
        <v>186</v>
      </c>
      <c r="AU117" s="225" t="s">
        <v>83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81</v>
      </c>
      <c r="BK117" s="226">
        <f>ROUND(I117*H117,2)</f>
        <v>0</v>
      </c>
      <c r="BL117" s="19" t="s">
        <v>178</v>
      </c>
      <c r="BM117" s="225" t="s">
        <v>201</v>
      </c>
    </row>
    <row r="118" s="2" customFormat="1">
      <c r="A118" s="40"/>
      <c r="B118" s="41"/>
      <c r="C118" s="42"/>
      <c r="D118" s="227" t="s">
        <v>160</v>
      </c>
      <c r="E118" s="42"/>
      <c r="F118" s="228" t="s">
        <v>200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83</v>
      </c>
    </row>
    <row r="119" s="13" customFormat="1">
      <c r="A119" s="13"/>
      <c r="B119" s="244"/>
      <c r="C119" s="245"/>
      <c r="D119" s="227" t="s">
        <v>191</v>
      </c>
      <c r="E119" s="246" t="s">
        <v>19</v>
      </c>
      <c r="F119" s="247" t="s">
        <v>202</v>
      </c>
      <c r="G119" s="245"/>
      <c r="H119" s="248">
        <v>1.7330000000000001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4" t="s">
        <v>191</v>
      </c>
      <c r="AU119" s="254" t="s">
        <v>83</v>
      </c>
      <c r="AV119" s="13" t="s">
        <v>83</v>
      </c>
      <c r="AW119" s="13" t="s">
        <v>35</v>
      </c>
      <c r="AX119" s="13" t="s">
        <v>74</v>
      </c>
      <c r="AY119" s="254" t="s">
        <v>152</v>
      </c>
    </row>
    <row r="120" s="14" customFormat="1">
      <c r="A120" s="14"/>
      <c r="B120" s="255"/>
      <c r="C120" s="256"/>
      <c r="D120" s="227" t="s">
        <v>191</v>
      </c>
      <c r="E120" s="257" t="s">
        <v>19</v>
      </c>
      <c r="F120" s="258" t="s">
        <v>193</v>
      </c>
      <c r="G120" s="256"/>
      <c r="H120" s="259">
        <v>1.7330000000000001</v>
      </c>
      <c r="I120" s="260"/>
      <c r="J120" s="256"/>
      <c r="K120" s="256"/>
      <c r="L120" s="261"/>
      <c r="M120" s="262"/>
      <c r="N120" s="263"/>
      <c r="O120" s="263"/>
      <c r="P120" s="263"/>
      <c r="Q120" s="263"/>
      <c r="R120" s="263"/>
      <c r="S120" s="263"/>
      <c r="T120" s="26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5" t="s">
        <v>191</v>
      </c>
      <c r="AU120" s="265" t="s">
        <v>83</v>
      </c>
      <c r="AV120" s="14" t="s">
        <v>88</v>
      </c>
      <c r="AW120" s="14" t="s">
        <v>35</v>
      </c>
      <c r="AX120" s="14" t="s">
        <v>81</v>
      </c>
      <c r="AY120" s="265" t="s">
        <v>152</v>
      </c>
    </row>
    <row r="121" s="2" customFormat="1" ht="24.15" customHeight="1">
      <c r="A121" s="40"/>
      <c r="B121" s="41"/>
      <c r="C121" s="214" t="s">
        <v>183</v>
      </c>
      <c r="D121" s="214" t="s">
        <v>155</v>
      </c>
      <c r="E121" s="215" t="s">
        <v>203</v>
      </c>
      <c r="F121" s="216" t="s">
        <v>204</v>
      </c>
      <c r="G121" s="217" t="s">
        <v>167</v>
      </c>
      <c r="H121" s="218">
        <v>0.01</v>
      </c>
      <c r="I121" s="219"/>
      <c r="J121" s="220">
        <f>ROUND(I121*H121,2)</f>
        <v>0</v>
      </c>
      <c r="K121" s="216" t="s">
        <v>168</v>
      </c>
      <c r="L121" s="46"/>
      <c r="M121" s="221" t="s">
        <v>19</v>
      </c>
      <c r="N121" s="222" t="s">
        <v>45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178</v>
      </c>
      <c r="AT121" s="225" t="s">
        <v>155</v>
      </c>
      <c r="AU121" s="225" t="s">
        <v>83</v>
      </c>
      <c r="AY121" s="19" t="s">
        <v>152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81</v>
      </c>
      <c r="BK121" s="226">
        <f>ROUND(I121*H121,2)</f>
        <v>0</v>
      </c>
      <c r="BL121" s="19" t="s">
        <v>178</v>
      </c>
      <c r="BM121" s="225" t="s">
        <v>178</v>
      </c>
    </row>
    <row r="122" s="2" customFormat="1">
      <c r="A122" s="40"/>
      <c r="B122" s="41"/>
      <c r="C122" s="42"/>
      <c r="D122" s="227" t="s">
        <v>160</v>
      </c>
      <c r="E122" s="42"/>
      <c r="F122" s="228" t="s">
        <v>205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83</v>
      </c>
    </row>
    <row r="123" s="2" customFormat="1">
      <c r="A123" s="40"/>
      <c r="B123" s="41"/>
      <c r="C123" s="42"/>
      <c r="D123" s="232" t="s">
        <v>161</v>
      </c>
      <c r="E123" s="42"/>
      <c r="F123" s="233" t="s">
        <v>206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83</v>
      </c>
    </row>
    <row r="124" s="12" customFormat="1" ht="22.8" customHeight="1">
      <c r="A124" s="12"/>
      <c r="B124" s="198"/>
      <c r="C124" s="199"/>
      <c r="D124" s="200" t="s">
        <v>73</v>
      </c>
      <c r="E124" s="212" t="s">
        <v>207</v>
      </c>
      <c r="F124" s="212" t="s">
        <v>208</v>
      </c>
      <c r="G124" s="199"/>
      <c r="H124" s="199"/>
      <c r="I124" s="202"/>
      <c r="J124" s="213">
        <f>BK124</f>
        <v>0</v>
      </c>
      <c r="K124" s="199"/>
      <c r="L124" s="204"/>
      <c r="M124" s="205"/>
      <c r="N124" s="206"/>
      <c r="O124" s="206"/>
      <c r="P124" s="207">
        <f>SUM(P125:P137)</f>
        <v>0</v>
      </c>
      <c r="Q124" s="206"/>
      <c r="R124" s="207">
        <f>SUM(R125:R137)</f>
        <v>0.02196</v>
      </c>
      <c r="S124" s="206"/>
      <c r="T124" s="208">
        <f>SUM(T125:T137)</f>
        <v>0.0090000000000000011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83</v>
      </c>
      <c r="AT124" s="210" t="s">
        <v>73</v>
      </c>
      <c r="AU124" s="210" t="s">
        <v>81</v>
      </c>
      <c r="AY124" s="209" t="s">
        <v>152</v>
      </c>
      <c r="BK124" s="211">
        <f>SUM(BK125:BK137)</f>
        <v>0</v>
      </c>
    </row>
    <row r="125" s="2" customFormat="1" ht="33" customHeight="1">
      <c r="A125" s="40"/>
      <c r="B125" s="41"/>
      <c r="C125" s="214" t="s">
        <v>153</v>
      </c>
      <c r="D125" s="214" t="s">
        <v>155</v>
      </c>
      <c r="E125" s="215" t="s">
        <v>209</v>
      </c>
      <c r="F125" s="216" t="s">
        <v>210</v>
      </c>
      <c r="G125" s="217" t="s">
        <v>177</v>
      </c>
      <c r="H125" s="218">
        <v>1.5</v>
      </c>
      <c r="I125" s="219"/>
      <c r="J125" s="220">
        <f>ROUND(I125*H125,2)</f>
        <v>0</v>
      </c>
      <c r="K125" s="216" t="s">
        <v>168</v>
      </c>
      <c r="L125" s="46"/>
      <c r="M125" s="221" t="s">
        <v>19</v>
      </c>
      <c r="N125" s="222" t="s">
        <v>45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0.0060000000000000001</v>
      </c>
      <c r="T125" s="224">
        <f>S125*H125</f>
        <v>0.0090000000000000011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178</v>
      </c>
      <c r="AT125" s="225" t="s">
        <v>155</v>
      </c>
      <c r="AU125" s="225" t="s">
        <v>83</v>
      </c>
      <c r="AY125" s="19" t="s">
        <v>152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81</v>
      </c>
      <c r="BK125" s="226">
        <f>ROUND(I125*H125,2)</f>
        <v>0</v>
      </c>
      <c r="BL125" s="19" t="s">
        <v>178</v>
      </c>
      <c r="BM125" s="225" t="s">
        <v>211</v>
      </c>
    </row>
    <row r="126" s="2" customFormat="1">
      <c r="A126" s="40"/>
      <c r="B126" s="41"/>
      <c r="C126" s="42"/>
      <c r="D126" s="227" t="s">
        <v>160</v>
      </c>
      <c r="E126" s="42"/>
      <c r="F126" s="228" t="s">
        <v>212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160</v>
      </c>
      <c r="AU126" s="19" t="s">
        <v>83</v>
      </c>
    </row>
    <row r="127" s="2" customFormat="1">
      <c r="A127" s="40"/>
      <c r="B127" s="41"/>
      <c r="C127" s="42"/>
      <c r="D127" s="232" t="s">
        <v>161</v>
      </c>
      <c r="E127" s="42"/>
      <c r="F127" s="233" t="s">
        <v>213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161</v>
      </c>
      <c r="AU127" s="19" t="s">
        <v>83</v>
      </c>
    </row>
    <row r="128" s="2" customFormat="1" ht="24.15" customHeight="1">
      <c r="A128" s="40"/>
      <c r="B128" s="41"/>
      <c r="C128" s="214" t="s">
        <v>190</v>
      </c>
      <c r="D128" s="214" t="s">
        <v>155</v>
      </c>
      <c r="E128" s="215" t="s">
        <v>214</v>
      </c>
      <c r="F128" s="216" t="s">
        <v>215</v>
      </c>
      <c r="G128" s="217" t="s">
        <v>177</v>
      </c>
      <c r="H128" s="218">
        <v>1.5</v>
      </c>
      <c r="I128" s="219"/>
      <c r="J128" s="220">
        <f>ROUND(I128*H128,2)</f>
        <v>0</v>
      </c>
      <c r="K128" s="216" t="s">
        <v>168</v>
      </c>
      <c r="L128" s="46"/>
      <c r="M128" s="221" t="s">
        <v>19</v>
      </c>
      <c r="N128" s="222" t="s">
        <v>45</v>
      </c>
      <c r="O128" s="86"/>
      <c r="P128" s="223">
        <f>O128*H128</f>
        <v>0</v>
      </c>
      <c r="Q128" s="223">
        <v>0.0020400000000000001</v>
      </c>
      <c r="R128" s="223">
        <f>Q128*H128</f>
        <v>0.0030600000000000002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178</v>
      </c>
      <c r="AT128" s="225" t="s">
        <v>155</v>
      </c>
      <c r="AU128" s="225" t="s">
        <v>83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81</v>
      </c>
      <c r="BK128" s="226">
        <f>ROUND(I128*H128,2)</f>
        <v>0</v>
      </c>
      <c r="BL128" s="19" t="s">
        <v>178</v>
      </c>
      <c r="BM128" s="225" t="s">
        <v>216</v>
      </c>
    </row>
    <row r="129" s="2" customFormat="1">
      <c r="A129" s="40"/>
      <c r="B129" s="41"/>
      <c r="C129" s="42"/>
      <c r="D129" s="227" t="s">
        <v>160</v>
      </c>
      <c r="E129" s="42"/>
      <c r="F129" s="228" t="s">
        <v>217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160</v>
      </c>
      <c r="AU129" s="19" t="s">
        <v>83</v>
      </c>
    </row>
    <row r="130" s="2" customFormat="1">
      <c r="A130" s="40"/>
      <c r="B130" s="41"/>
      <c r="C130" s="42"/>
      <c r="D130" s="232" t="s">
        <v>161</v>
      </c>
      <c r="E130" s="42"/>
      <c r="F130" s="233" t="s">
        <v>218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161</v>
      </c>
      <c r="AU130" s="19" t="s">
        <v>83</v>
      </c>
    </row>
    <row r="131" s="2" customFormat="1" ht="24.15" customHeight="1">
      <c r="A131" s="40"/>
      <c r="B131" s="41"/>
      <c r="C131" s="234" t="s">
        <v>219</v>
      </c>
      <c r="D131" s="234" t="s">
        <v>186</v>
      </c>
      <c r="E131" s="235" t="s">
        <v>220</v>
      </c>
      <c r="F131" s="236" t="s">
        <v>221</v>
      </c>
      <c r="G131" s="237" t="s">
        <v>177</v>
      </c>
      <c r="H131" s="238">
        <v>3.1499999999999999</v>
      </c>
      <c r="I131" s="239"/>
      <c r="J131" s="240">
        <f>ROUND(I131*H131,2)</f>
        <v>0</v>
      </c>
      <c r="K131" s="236" t="s">
        <v>168</v>
      </c>
      <c r="L131" s="241"/>
      <c r="M131" s="242" t="s">
        <v>19</v>
      </c>
      <c r="N131" s="243" t="s">
        <v>45</v>
      </c>
      <c r="O131" s="86"/>
      <c r="P131" s="223">
        <f>O131*H131</f>
        <v>0</v>
      </c>
      <c r="Q131" s="223">
        <v>0.0060000000000000001</v>
      </c>
      <c r="R131" s="223">
        <f>Q131*H131</f>
        <v>0.0189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189</v>
      </c>
      <c r="AT131" s="225" t="s">
        <v>186</v>
      </c>
      <c r="AU131" s="225" t="s">
        <v>83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178</v>
      </c>
      <c r="BM131" s="225" t="s">
        <v>222</v>
      </c>
    </row>
    <row r="132" s="2" customFormat="1">
      <c r="A132" s="40"/>
      <c r="B132" s="41"/>
      <c r="C132" s="42"/>
      <c r="D132" s="227" t="s">
        <v>160</v>
      </c>
      <c r="E132" s="42"/>
      <c r="F132" s="228" t="s">
        <v>221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83</v>
      </c>
    </row>
    <row r="133" s="13" customFormat="1">
      <c r="A133" s="13"/>
      <c r="B133" s="244"/>
      <c r="C133" s="245"/>
      <c r="D133" s="227" t="s">
        <v>191</v>
      </c>
      <c r="E133" s="246" t="s">
        <v>19</v>
      </c>
      <c r="F133" s="247" t="s">
        <v>223</v>
      </c>
      <c r="G133" s="245"/>
      <c r="H133" s="248">
        <v>3.1499999999999999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191</v>
      </c>
      <c r="AU133" s="254" t="s">
        <v>83</v>
      </c>
      <c r="AV133" s="13" t="s">
        <v>83</v>
      </c>
      <c r="AW133" s="13" t="s">
        <v>35</v>
      </c>
      <c r="AX133" s="13" t="s">
        <v>74</v>
      </c>
      <c r="AY133" s="254" t="s">
        <v>152</v>
      </c>
    </row>
    <row r="134" s="14" customFormat="1">
      <c r="A134" s="14"/>
      <c r="B134" s="255"/>
      <c r="C134" s="256"/>
      <c r="D134" s="227" t="s">
        <v>191</v>
      </c>
      <c r="E134" s="257" t="s">
        <v>19</v>
      </c>
      <c r="F134" s="258" t="s">
        <v>193</v>
      </c>
      <c r="G134" s="256"/>
      <c r="H134" s="259">
        <v>3.1499999999999999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191</v>
      </c>
      <c r="AU134" s="265" t="s">
        <v>83</v>
      </c>
      <c r="AV134" s="14" t="s">
        <v>88</v>
      </c>
      <c r="AW134" s="14" t="s">
        <v>35</v>
      </c>
      <c r="AX134" s="14" t="s">
        <v>81</v>
      </c>
      <c r="AY134" s="265" t="s">
        <v>152</v>
      </c>
    </row>
    <row r="135" s="2" customFormat="1" ht="24.15" customHeight="1">
      <c r="A135" s="40"/>
      <c r="B135" s="41"/>
      <c r="C135" s="214" t="s">
        <v>8</v>
      </c>
      <c r="D135" s="214" t="s">
        <v>155</v>
      </c>
      <c r="E135" s="215" t="s">
        <v>224</v>
      </c>
      <c r="F135" s="216" t="s">
        <v>225</v>
      </c>
      <c r="G135" s="217" t="s">
        <v>167</v>
      </c>
      <c r="H135" s="218">
        <v>0.021999999999999999</v>
      </c>
      <c r="I135" s="219"/>
      <c r="J135" s="220">
        <f>ROUND(I135*H135,2)</f>
        <v>0</v>
      </c>
      <c r="K135" s="216" t="s">
        <v>168</v>
      </c>
      <c r="L135" s="46"/>
      <c r="M135" s="221" t="s">
        <v>19</v>
      </c>
      <c r="N135" s="222" t="s">
        <v>45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178</v>
      </c>
      <c r="AT135" s="225" t="s">
        <v>155</v>
      </c>
      <c r="AU135" s="225" t="s">
        <v>83</v>
      </c>
      <c r="AY135" s="19" t="s">
        <v>152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81</v>
      </c>
      <c r="BK135" s="226">
        <f>ROUND(I135*H135,2)</f>
        <v>0</v>
      </c>
      <c r="BL135" s="19" t="s">
        <v>178</v>
      </c>
      <c r="BM135" s="225" t="s">
        <v>226</v>
      </c>
    </row>
    <row r="136" s="2" customFormat="1">
      <c r="A136" s="40"/>
      <c r="B136" s="41"/>
      <c r="C136" s="42"/>
      <c r="D136" s="227" t="s">
        <v>160</v>
      </c>
      <c r="E136" s="42"/>
      <c r="F136" s="228" t="s">
        <v>227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160</v>
      </c>
      <c r="AU136" s="19" t="s">
        <v>83</v>
      </c>
    </row>
    <row r="137" s="2" customFormat="1">
      <c r="A137" s="40"/>
      <c r="B137" s="41"/>
      <c r="C137" s="42"/>
      <c r="D137" s="232" t="s">
        <v>161</v>
      </c>
      <c r="E137" s="42"/>
      <c r="F137" s="233" t="s">
        <v>228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161</v>
      </c>
      <c r="AU137" s="19" t="s">
        <v>83</v>
      </c>
    </row>
    <row r="138" s="12" customFormat="1" ht="22.8" customHeight="1">
      <c r="A138" s="12"/>
      <c r="B138" s="198"/>
      <c r="C138" s="199"/>
      <c r="D138" s="200" t="s">
        <v>73</v>
      </c>
      <c r="E138" s="212" t="s">
        <v>229</v>
      </c>
      <c r="F138" s="212" t="s">
        <v>230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SUM(P139:P148)</f>
        <v>0</v>
      </c>
      <c r="Q138" s="206"/>
      <c r="R138" s="207">
        <f>SUM(R139:R148)</f>
        <v>0.015855359999999999</v>
      </c>
      <c r="S138" s="206"/>
      <c r="T138" s="208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83</v>
      </c>
      <c r="AT138" s="210" t="s">
        <v>73</v>
      </c>
      <c r="AU138" s="210" t="s">
        <v>81</v>
      </c>
      <c r="AY138" s="209" t="s">
        <v>152</v>
      </c>
      <c r="BK138" s="211">
        <f>SUM(BK139:BK148)</f>
        <v>0</v>
      </c>
    </row>
    <row r="139" s="2" customFormat="1" ht="24.15" customHeight="1">
      <c r="A139" s="40"/>
      <c r="B139" s="41"/>
      <c r="C139" s="214" t="s">
        <v>231</v>
      </c>
      <c r="D139" s="214" t="s">
        <v>155</v>
      </c>
      <c r="E139" s="215" t="s">
        <v>232</v>
      </c>
      <c r="F139" s="216" t="s">
        <v>233</v>
      </c>
      <c r="G139" s="217" t="s">
        <v>234</v>
      </c>
      <c r="H139" s="218">
        <v>14.256</v>
      </c>
      <c r="I139" s="219"/>
      <c r="J139" s="220">
        <f>ROUND(I139*H139,2)</f>
        <v>0</v>
      </c>
      <c r="K139" s="216" t="s">
        <v>168</v>
      </c>
      <c r="L139" s="46"/>
      <c r="M139" s="221" t="s">
        <v>19</v>
      </c>
      <c r="N139" s="222" t="s">
        <v>45</v>
      </c>
      <c r="O139" s="86"/>
      <c r="P139" s="223">
        <f>O139*H139</f>
        <v>0</v>
      </c>
      <c r="Q139" s="223">
        <v>6.0000000000000002E-05</v>
      </c>
      <c r="R139" s="223">
        <f>Q139*H139</f>
        <v>0.00085536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178</v>
      </c>
      <c r="AT139" s="225" t="s">
        <v>155</v>
      </c>
      <c r="AU139" s="225" t="s">
        <v>83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81</v>
      </c>
      <c r="BK139" s="226">
        <f>ROUND(I139*H139,2)</f>
        <v>0</v>
      </c>
      <c r="BL139" s="19" t="s">
        <v>178</v>
      </c>
      <c r="BM139" s="225" t="s">
        <v>235</v>
      </c>
    </row>
    <row r="140" s="2" customFormat="1">
      <c r="A140" s="40"/>
      <c r="B140" s="41"/>
      <c r="C140" s="42"/>
      <c r="D140" s="227" t="s">
        <v>160</v>
      </c>
      <c r="E140" s="42"/>
      <c r="F140" s="228" t="s">
        <v>236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160</v>
      </c>
      <c r="AU140" s="19" t="s">
        <v>83</v>
      </c>
    </row>
    <row r="141" s="2" customFormat="1">
      <c r="A141" s="40"/>
      <c r="B141" s="41"/>
      <c r="C141" s="42"/>
      <c r="D141" s="232" t="s">
        <v>161</v>
      </c>
      <c r="E141" s="42"/>
      <c r="F141" s="233" t="s">
        <v>237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161</v>
      </c>
      <c r="AU141" s="19" t="s">
        <v>83</v>
      </c>
    </row>
    <row r="142" s="13" customFormat="1">
      <c r="A142" s="13"/>
      <c r="B142" s="244"/>
      <c r="C142" s="245"/>
      <c r="D142" s="227" t="s">
        <v>191</v>
      </c>
      <c r="E142" s="246" t="s">
        <v>19</v>
      </c>
      <c r="F142" s="247" t="s">
        <v>238</v>
      </c>
      <c r="G142" s="245"/>
      <c r="H142" s="248">
        <v>14.256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191</v>
      </c>
      <c r="AU142" s="254" t="s">
        <v>83</v>
      </c>
      <c r="AV142" s="13" t="s">
        <v>83</v>
      </c>
      <c r="AW142" s="13" t="s">
        <v>35</v>
      </c>
      <c r="AX142" s="13" t="s">
        <v>74</v>
      </c>
      <c r="AY142" s="254" t="s">
        <v>152</v>
      </c>
    </row>
    <row r="143" s="14" customFormat="1">
      <c r="A143" s="14"/>
      <c r="B143" s="255"/>
      <c r="C143" s="256"/>
      <c r="D143" s="227" t="s">
        <v>191</v>
      </c>
      <c r="E143" s="257" t="s">
        <v>19</v>
      </c>
      <c r="F143" s="258" t="s">
        <v>193</v>
      </c>
      <c r="G143" s="256"/>
      <c r="H143" s="259">
        <v>14.256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191</v>
      </c>
      <c r="AU143" s="265" t="s">
        <v>83</v>
      </c>
      <c r="AV143" s="14" t="s">
        <v>88</v>
      </c>
      <c r="AW143" s="14" t="s">
        <v>35</v>
      </c>
      <c r="AX143" s="14" t="s">
        <v>81</v>
      </c>
      <c r="AY143" s="265" t="s">
        <v>152</v>
      </c>
    </row>
    <row r="144" s="2" customFormat="1" ht="21.75" customHeight="1">
      <c r="A144" s="40"/>
      <c r="B144" s="41"/>
      <c r="C144" s="234" t="s">
        <v>201</v>
      </c>
      <c r="D144" s="234" t="s">
        <v>186</v>
      </c>
      <c r="E144" s="235" t="s">
        <v>239</v>
      </c>
      <c r="F144" s="236" t="s">
        <v>240</v>
      </c>
      <c r="G144" s="237" t="s">
        <v>167</v>
      </c>
      <c r="H144" s="238">
        <v>0.014999999999999999</v>
      </c>
      <c r="I144" s="239"/>
      <c r="J144" s="240">
        <f>ROUND(I144*H144,2)</f>
        <v>0</v>
      </c>
      <c r="K144" s="236" t="s">
        <v>168</v>
      </c>
      <c r="L144" s="241"/>
      <c r="M144" s="242" t="s">
        <v>19</v>
      </c>
      <c r="N144" s="243" t="s">
        <v>45</v>
      </c>
      <c r="O144" s="86"/>
      <c r="P144" s="223">
        <f>O144*H144</f>
        <v>0</v>
      </c>
      <c r="Q144" s="223">
        <v>1</v>
      </c>
      <c r="R144" s="223">
        <f>Q144*H144</f>
        <v>0.014999999999999999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189</v>
      </c>
      <c r="AT144" s="225" t="s">
        <v>186</v>
      </c>
      <c r="AU144" s="225" t="s">
        <v>83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178</v>
      </c>
      <c r="BM144" s="225" t="s">
        <v>241</v>
      </c>
    </row>
    <row r="145" s="2" customFormat="1">
      <c r="A145" s="40"/>
      <c r="B145" s="41"/>
      <c r="C145" s="42"/>
      <c r="D145" s="227" t="s">
        <v>160</v>
      </c>
      <c r="E145" s="42"/>
      <c r="F145" s="228" t="s">
        <v>240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160</v>
      </c>
      <c r="AU145" s="19" t="s">
        <v>83</v>
      </c>
    </row>
    <row r="146" s="2" customFormat="1">
      <c r="A146" s="40"/>
      <c r="B146" s="41"/>
      <c r="C146" s="42"/>
      <c r="D146" s="227" t="s">
        <v>242</v>
      </c>
      <c r="E146" s="42"/>
      <c r="F146" s="266" t="s">
        <v>243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242</v>
      </c>
      <c r="AU146" s="19" t="s">
        <v>83</v>
      </c>
    </row>
    <row r="147" s="13" customFormat="1">
      <c r="A147" s="13"/>
      <c r="B147" s="244"/>
      <c r="C147" s="245"/>
      <c r="D147" s="227" t="s">
        <v>191</v>
      </c>
      <c r="E147" s="246" t="s">
        <v>19</v>
      </c>
      <c r="F147" s="247" t="s">
        <v>244</v>
      </c>
      <c r="G147" s="245"/>
      <c r="H147" s="248">
        <v>0.014999999999999999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191</v>
      </c>
      <c r="AU147" s="254" t="s">
        <v>83</v>
      </c>
      <c r="AV147" s="13" t="s">
        <v>83</v>
      </c>
      <c r="AW147" s="13" t="s">
        <v>35</v>
      </c>
      <c r="AX147" s="13" t="s">
        <v>74</v>
      </c>
      <c r="AY147" s="254" t="s">
        <v>152</v>
      </c>
    </row>
    <row r="148" s="14" customFormat="1">
      <c r="A148" s="14"/>
      <c r="B148" s="255"/>
      <c r="C148" s="256"/>
      <c r="D148" s="227" t="s">
        <v>191</v>
      </c>
      <c r="E148" s="257" t="s">
        <v>19</v>
      </c>
      <c r="F148" s="258" t="s">
        <v>193</v>
      </c>
      <c r="G148" s="256"/>
      <c r="H148" s="259">
        <v>0.014999999999999999</v>
      </c>
      <c r="I148" s="260"/>
      <c r="J148" s="256"/>
      <c r="K148" s="256"/>
      <c r="L148" s="261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191</v>
      </c>
      <c r="AU148" s="265" t="s">
        <v>83</v>
      </c>
      <c r="AV148" s="14" t="s">
        <v>88</v>
      </c>
      <c r="AW148" s="14" t="s">
        <v>35</v>
      </c>
      <c r="AX148" s="14" t="s">
        <v>81</v>
      </c>
      <c r="AY148" s="265" t="s">
        <v>152</v>
      </c>
    </row>
    <row r="149" s="2" customFormat="1" ht="6.96" customHeight="1">
      <c r="A149" s="40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46"/>
      <c r="M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</sheetData>
  <sheetProtection sheet="1" autoFilter="0" formatColumns="0" formatRows="0" objects="1" scenarios="1" spinCount="100000" saltValue="8ViEAkm84u5VTNqVaelhYL4saTLCpX7IptITDV4IiN8xLelfZVx8KyvKclcHncDgg9JULxc/qU8kWb4QgNRRIA==" hashValue="JBqGaiCMqSkKHhnjnGwL5C523wW6MOjlK4yiAJkWiwfiHRuo93stUlWXtTTOYsEv9O1zE1z/UZNaGG+Wuq+mag==" algorithmName="SHA-512" password="CC35"/>
  <autoFilter ref="C91:K1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3_02/953945262"/>
    <hyperlink ref="F101" r:id="rId2" display="https://podminky.urs.cz/item/CS_URS_2025_02/998011002"/>
    <hyperlink ref="F106" r:id="rId3" display="https://podminky.urs.cz/item/CS_URS_2025_02/712340832"/>
    <hyperlink ref="F109" r:id="rId4" display="https://podminky.urs.cz/item/CS_URS_2025_02/712341559"/>
    <hyperlink ref="F116" r:id="rId5" display="https://podminky.urs.cz/item/CS_URS_2025_02/712771001"/>
    <hyperlink ref="F123" r:id="rId6" display="https://podminky.urs.cz/item/CS_URS_2025_02/998712102"/>
    <hyperlink ref="F127" r:id="rId7" display="https://podminky.urs.cz/item/CS_URS_2025_02/713140823"/>
    <hyperlink ref="F130" r:id="rId8" display="https://podminky.urs.cz/item/CS_URS_2025_02/713141111"/>
    <hyperlink ref="F137" r:id="rId9" display="https://podminky.urs.cz/item/CS_URS_2025_02/998713102"/>
    <hyperlink ref="F141" r:id="rId10" display="https://podminky.urs.cz/item/CS_URS_2025_02/767995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245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ROUND((SUM(BE87:BE167)),  2)</f>
        <v>0</v>
      </c>
      <c r="G35" s="40"/>
      <c r="H35" s="40"/>
      <c r="I35" s="159">
        <v>0.20999999999999999</v>
      </c>
      <c r="J35" s="158">
        <f>ROUND(((SUM(BE87:BE167))*I35),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ROUND((SUM(BF87:BF167)),  2)</f>
        <v>0</v>
      </c>
      <c r="G36" s="40"/>
      <c r="H36" s="40"/>
      <c r="I36" s="159">
        <v>0.12</v>
      </c>
      <c r="J36" s="158">
        <f>ROUND(((SUM(BF87:BF167))*I36),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ROUND((SUM(BG87:BG167)),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ROUND((SUM(BH87:BH167)),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ROUND((SUM(BI87:BI167)),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4 - Chlazení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246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247</v>
      </c>
      <c r="E65" s="179"/>
      <c r="F65" s="179"/>
      <c r="G65" s="179"/>
      <c r="H65" s="179"/>
      <c r="I65" s="179"/>
      <c r="J65" s="180">
        <f>J142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137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IROP výzva 37 (ZŠ Písečná)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122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4 - Chlazení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ZŠ Písečná 5144, Chomutov</v>
      </c>
      <c r="G81" s="42"/>
      <c r="H81" s="42"/>
      <c r="I81" s="34" t="s">
        <v>23</v>
      </c>
      <c r="J81" s="74" t="str">
        <f>IF(J14="","",J14)</f>
        <v>29. 1. 2026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>Statutární město Chomutov</v>
      </c>
      <c r="G83" s="42"/>
      <c r="H83" s="42"/>
      <c r="I83" s="34" t="s">
        <v>32</v>
      </c>
      <c r="J83" s="38" t="str">
        <f>E23</f>
        <v>Digitronic CZ s.r.o. Hradec Králové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IF(E20="","",E20)</f>
        <v>Vyplň údaj</v>
      </c>
      <c r="G84" s="42"/>
      <c r="H84" s="42"/>
      <c r="I84" s="34" t="s">
        <v>36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138</v>
      </c>
      <c r="D86" s="190" t="s">
        <v>59</v>
      </c>
      <c r="E86" s="190" t="s">
        <v>55</v>
      </c>
      <c r="F86" s="190" t="s">
        <v>56</v>
      </c>
      <c r="G86" s="190" t="s">
        <v>139</v>
      </c>
      <c r="H86" s="190" t="s">
        <v>140</v>
      </c>
      <c r="I86" s="190" t="s">
        <v>141</v>
      </c>
      <c r="J86" s="190" t="s">
        <v>128</v>
      </c>
      <c r="K86" s="191" t="s">
        <v>142</v>
      </c>
      <c r="L86" s="192"/>
      <c r="M86" s="94" t="s">
        <v>19</v>
      </c>
      <c r="N86" s="95" t="s">
        <v>44</v>
      </c>
      <c r="O86" s="95" t="s">
        <v>143</v>
      </c>
      <c r="P86" s="95" t="s">
        <v>144</v>
      </c>
      <c r="Q86" s="95" t="s">
        <v>145</v>
      </c>
      <c r="R86" s="95" t="s">
        <v>146</v>
      </c>
      <c r="S86" s="95" t="s">
        <v>147</v>
      </c>
      <c r="T86" s="96" t="s">
        <v>148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149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P88+P142</f>
        <v>0</v>
      </c>
      <c r="Q87" s="98"/>
      <c r="R87" s="195">
        <f>R88+R142</f>
        <v>0.1409</v>
      </c>
      <c r="S87" s="98"/>
      <c r="T87" s="196">
        <f>T88+T142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129</v>
      </c>
      <c r="BK87" s="197">
        <f>BK88+BK142</f>
        <v>0</v>
      </c>
    </row>
    <row r="88" s="12" customFormat="1" ht="25.92" customHeight="1">
      <c r="A88" s="12"/>
      <c r="B88" s="198"/>
      <c r="C88" s="199"/>
      <c r="D88" s="200" t="s">
        <v>73</v>
      </c>
      <c r="E88" s="201" t="s">
        <v>248</v>
      </c>
      <c r="F88" s="201" t="s">
        <v>249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SUM(P89:P141)</f>
        <v>0</v>
      </c>
      <c r="Q88" s="206"/>
      <c r="R88" s="207">
        <f>SUM(R89:R141)</f>
        <v>0.13639999999999999</v>
      </c>
      <c r="S88" s="206"/>
      <c r="T88" s="208">
        <f>SUM(T89:T141)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73</v>
      </c>
      <c r="AU88" s="210" t="s">
        <v>74</v>
      </c>
      <c r="AY88" s="209" t="s">
        <v>152</v>
      </c>
      <c r="BK88" s="211">
        <f>SUM(BK89:BK141)</f>
        <v>0</v>
      </c>
    </row>
    <row r="89" s="2" customFormat="1" ht="24.15" customHeight="1">
      <c r="A89" s="40"/>
      <c r="B89" s="41"/>
      <c r="C89" s="214" t="s">
        <v>81</v>
      </c>
      <c r="D89" s="214" t="s">
        <v>155</v>
      </c>
      <c r="E89" s="215" t="s">
        <v>250</v>
      </c>
      <c r="F89" s="216" t="s">
        <v>251</v>
      </c>
      <c r="G89" s="217" t="s">
        <v>158</v>
      </c>
      <c r="H89" s="218">
        <v>1</v>
      </c>
      <c r="I89" s="219"/>
      <c r="J89" s="220">
        <f>ROUND(I89*H89,2)</f>
        <v>0</v>
      </c>
      <c r="K89" s="216" t="s">
        <v>168</v>
      </c>
      <c r="L89" s="46"/>
      <c r="M89" s="221" t="s">
        <v>19</v>
      </c>
      <c r="N89" s="222" t="s">
        <v>45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88</v>
      </c>
      <c r="AT89" s="225" t="s">
        <v>155</v>
      </c>
      <c r="AU89" s="225" t="s">
        <v>81</v>
      </c>
      <c r="AY89" s="19" t="s">
        <v>152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81</v>
      </c>
      <c r="BK89" s="226">
        <f>ROUND(I89*H89,2)</f>
        <v>0</v>
      </c>
      <c r="BL89" s="19" t="s">
        <v>88</v>
      </c>
      <c r="BM89" s="225" t="s">
        <v>83</v>
      </c>
    </row>
    <row r="90" s="2" customFormat="1">
      <c r="A90" s="40"/>
      <c r="B90" s="41"/>
      <c r="C90" s="42"/>
      <c r="D90" s="227" t="s">
        <v>160</v>
      </c>
      <c r="E90" s="42"/>
      <c r="F90" s="228" t="s">
        <v>252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160</v>
      </c>
      <c r="AU90" s="19" t="s">
        <v>81</v>
      </c>
    </row>
    <row r="91" s="2" customFormat="1">
      <c r="A91" s="40"/>
      <c r="B91" s="41"/>
      <c r="C91" s="42"/>
      <c r="D91" s="232" t="s">
        <v>161</v>
      </c>
      <c r="E91" s="42"/>
      <c r="F91" s="233" t="s">
        <v>253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161</v>
      </c>
      <c r="AU91" s="19" t="s">
        <v>81</v>
      </c>
    </row>
    <row r="92" s="2" customFormat="1" ht="24.15" customHeight="1">
      <c r="A92" s="40"/>
      <c r="B92" s="41"/>
      <c r="C92" s="234" t="s">
        <v>83</v>
      </c>
      <c r="D92" s="234" t="s">
        <v>186</v>
      </c>
      <c r="E92" s="235" t="s">
        <v>254</v>
      </c>
      <c r="F92" s="236" t="s">
        <v>255</v>
      </c>
      <c r="G92" s="237" t="s">
        <v>158</v>
      </c>
      <c r="H92" s="238">
        <v>1</v>
      </c>
      <c r="I92" s="239"/>
      <c r="J92" s="240">
        <f>ROUND(I92*H92,2)</f>
        <v>0</v>
      </c>
      <c r="K92" s="236" t="s">
        <v>256</v>
      </c>
      <c r="L92" s="241"/>
      <c r="M92" s="242" t="s">
        <v>19</v>
      </c>
      <c r="N92" s="243" t="s">
        <v>45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183</v>
      </c>
      <c r="AT92" s="225" t="s">
        <v>186</v>
      </c>
      <c r="AU92" s="225" t="s">
        <v>81</v>
      </c>
      <c r="AY92" s="19" t="s">
        <v>152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81</v>
      </c>
      <c r="BK92" s="226">
        <f>ROUND(I92*H92,2)</f>
        <v>0</v>
      </c>
      <c r="BL92" s="19" t="s">
        <v>88</v>
      </c>
      <c r="BM92" s="225" t="s">
        <v>88</v>
      </c>
    </row>
    <row r="93" s="2" customFormat="1">
      <c r="A93" s="40"/>
      <c r="B93" s="41"/>
      <c r="C93" s="42"/>
      <c r="D93" s="227" t="s">
        <v>160</v>
      </c>
      <c r="E93" s="42"/>
      <c r="F93" s="228" t="s">
        <v>255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160</v>
      </c>
      <c r="AU93" s="19" t="s">
        <v>81</v>
      </c>
    </row>
    <row r="94" s="2" customFormat="1" ht="24.15" customHeight="1">
      <c r="A94" s="40"/>
      <c r="B94" s="41"/>
      <c r="C94" s="214" t="s">
        <v>106</v>
      </c>
      <c r="D94" s="214" t="s">
        <v>155</v>
      </c>
      <c r="E94" s="215" t="s">
        <v>257</v>
      </c>
      <c r="F94" s="216" t="s">
        <v>258</v>
      </c>
      <c r="G94" s="217" t="s">
        <v>158</v>
      </c>
      <c r="H94" s="218">
        <v>6</v>
      </c>
      <c r="I94" s="219"/>
      <c r="J94" s="220">
        <f>ROUND(I94*H94,2)</f>
        <v>0</v>
      </c>
      <c r="K94" s="216" t="s">
        <v>168</v>
      </c>
      <c r="L94" s="46"/>
      <c r="M94" s="221" t="s">
        <v>19</v>
      </c>
      <c r="N94" s="222" t="s">
        <v>45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88</v>
      </c>
      <c r="AT94" s="225" t="s">
        <v>155</v>
      </c>
      <c r="AU94" s="225" t="s">
        <v>81</v>
      </c>
      <c r="AY94" s="19" t="s">
        <v>152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81</v>
      </c>
      <c r="BK94" s="226">
        <f>ROUND(I94*H94,2)</f>
        <v>0</v>
      </c>
      <c r="BL94" s="19" t="s">
        <v>88</v>
      </c>
      <c r="BM94" s="225" t="s">
        <v>91</v>
      </c>
    </row>
    <row r="95" s="2" customFormat="1">
      <c r="A95" s="40"/>
      <c r="B95" s="41"/>
      <c r="C95" s="42"/>
      <c r="D95" s="227" t="s">
        <v>160</v>
      </c>
      <c r="E95" s="42"/>
      <c r="F95" s="228" t="s">
        <v>259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160</v>
      </c>
      <c r="AU95" s="19" t="s">
        <v>81</v>
      </c>
    </row>
    <row r="96" s="2" customFormat="1">
      <c r="A96" s="40"/>
      <c r="B96" s="41"/>
      <c r="C96" s="42"/>
      <c r="D96" s="232" t="s">
        <v>161</v>
      </c>
      <c r="E96" s="42"/>
      <c r="F96" s="233" t="s">
        <v>260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161</v>
      </c>
      <c r="AU96" s="19" t="s">
        <v>81</v>
      </c>
    </row>
    <row r="97" s="2" customFormat="1" ht="24.15" customHeight="1">
      <c r="A97" s="40"/>
      <c r="B97" s="41"/>
      <c r="C97" s="234" t="s">
        <v>88</v>
      </c>
      <c r="D97" s="234" t="s">
        <v>186</v>
      </c>
      <c r="E97" s="235" t="s">
        <v>261</v>
      </c>
      <c r="F97" s="236" t="s">
        <v>262</v>
      </c>
      <c r="G97" s="237" t="s">
        <v>158</v>
      </c>
      <c r="H97" s="238">
        <v>6</v>
      </c>
      <c r="I97" s="239"/>
      <c r="J97" s="240">
        <f>ROUND(I97*H97,2)</f>
        <v>0</v>
      </c>
      <c r="K97" s="236" t="s">
        <v>256</v>
      </c>
      <c r="L97" s="241"/>
      <c r="M97" s="242" t="s">
        <v>19</v>
      </c>
      <c r="N97" s="243" t="s">
        <v>45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183</v>
      </c>
      <c r="AT97" s="225" t="s">
        <v>186</v>
      </c>
      <c r="AU97" s="225" t="s">
        <v>81</v>
      </c>
      <c r="AY97" s="19" t="s">
        <v>152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81</v>
      </c>
      <c r="BK97" s="226">
        <f>ROUND(I97*H97,2)</f>
        <v>0</v>
      </c>
      <c r="BL97" s="19" t="s">
        <v>88</v>
      </c>
      <c r="BM97" s="225" t="s">
        <v>183</v>
      </c>
    </row>
    <row r="98" s="2" customFormat="1">
      <c r="A98" s="40"/>
      <c r="B98" s="41"/>
      <c r="C98" s="42"/>
      <c r="D98" s="227" t="s">
        <v>160</v>
      </c>
      <c r="E98" s="42"/>
      <c r="F98" s="228" t="s">
        <v>262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81</v>
      </c>
    </row>
    <row r="99" s="2" customFormat="1">
      <c r="A99" s="40"/>
      <c r="B99" s="41"/>
      <c r="C99" s="42"/>
      <c r="D99" s="227" t="s">
        <v>242</v>
      </c>
      <c r="E99" s="42"/>
      <c r="F99" s="266" t="s">
        <v>263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242</v>
      </c>
      <c r="AU99" s="19" t="s">
        <v>81</v>
      </c>
    </row>
    <row r="100" s="2" customFormat="1" ht="24.15" customHeight="1">
      <c r="A100" s="40"/>
      <c r="B100" s="41"/>
      <c r="C100" s="214" t="s">
        <v>109</v>
      </c>
      <c r="D100" s="214" t="s">
        <v>155</v>
      </c>
      <c r="E100" s="215" t="s">
        <v>264</v>
      </c>
      <c r="F100" s="216" t="s">
        <v>265</v>
      </c>
      <c r="G100" s="217" t="s">
        <v>266</v>
      </c>
      <c r="H100" s="218">
        <v>40</v>
      </c>
      <c r="I100" s="219"/>
      <c r="J100" s="220">
        <f>ROUND(I100*H100,2)</f>
        <v>0</v>
      </c>
      <c r="K100" s="216" t="s">
        <v>168</v>
      </c>
      <c r="L100" s="46"/>
      <c r="M100" s="221" t="s">
        <v>19</v>
      </c>
      <c r="N100" s="222" t="s">
        <v>45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88</v>
      </c>
      <c r="AT100" s="225" t="s">
        <v>155</v>
      </c>
      <c r="AU100" s="225" t="s">
        <v>81</v>
      </c>
      <c r="AY100" s="19" t="s">
        <v>152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88</v>
      </c>
      <c r="BM100" s="225" t="s">
        <v>190</v>
      </c>
    </row>
    <row r="101" s="2" customFormat="1">
      <c r="A101" s="40"/>
      <c r="B101" s="41"/>
      <c r="C101" s="42"/>
      <c r="D101" s="227" t="s">
        <v>160</v>
      </c>
      <c r="E101" s="42"/>
      <c r="F101" s="228" t="s">
        <v>267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81</v>
      </c>
    </row>
    <row r="102" s="2" customFormat="1">
      <c r="A102" s="40"/>
      <c r="B102" s="41"/>
      <c r="C102" s="42"/>
      <c r="D102" s="232" t="s">
        <v>161</v>
      </c>
      <c r="E102" s="42"/>
      <c r="F102" s="233" t="s">
        <v>268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81</v>
      </c>
    </row>
    <row r="103" s="13" customFormat="1">
      <c r="A103" s="13"/>
      <c r="B103" s="244"/>
      <c r="C103" s="245"/>
      <c r="D103" s="227" t="s">
        <v>191</v>
      </c>
      <c r="E103" s="246" t="s">
        <v>19</v>
      </c>
      <c r="F103" s="247" t="s">
        <v>269</v>
      </c>
      <c r="G103" s="245"/>
      <c r="H103" s="248">
        <v>40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4" t="s">
        <v>191</v>
      </c>
      <c r="AU103" s="254" t="s">
        <v>81</v>
      </c>
      <c r="AV103" s="13" t="s">
        <v>83</v>
      </c>
      <c r="AW103" s="13" t="s">
        <v>35</v>
      </c>
      <c r="AX103" s="13" t="s">
        <v>74</v>
      </c>
      <c r="AY103" s="254" t="s">
        <v>152</v>
      </c>
    </row>
    <row r="104" s="14" customFormat="1">
      <c r="A104" s="14"/>
      <c r="B104" s="255"/>
      <c r="C104" s="256"/>
      <c r="D104" s="227" t="s">
        <v>191</v>
      </c>
      <c r="E104" s="257" t="s">
        <v>19</v>
      </c>
      <c r="F104" s="258" t="s">
        <v>193</v>
      </c>
      <c r="G104" s="256"/>
      <c r="H104" s="259">
        <v>40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5" t="s">
        <v>191</v>
      </c>
      <c r="AU104" s="265" t="s">
        <v>81</v>
      </c>
      <c r="AV104" s="14" t="s">
        <v>88</v>
      </c>
      <c r="AW104" s="14" t="s">
        <v>35</v>
      </c>
      <c r="AX104" s="14" t="s">
        <v>81</v>
      </c>
      <c r="AY104" s="265" t="s">
        <v>152</v>
      </c>
    </row>
    <row r="105" s="2" customFormat="1" ht="24.15" customHeight="1">
      <c r="A105" s="40"/>
      <c r="B105" s="41"/>
      <c r="C105" s="234" t="s">
        <v>91</v>
      </c>
      <c r="D105" s="234" t="s">
        <v>186</v>
      </c>
      <c r="E105" s="235" t="s">
        <v>270</v>
      </c>
      <c r="F105" s="236" t="s">
        <v>271</v>
      </c>
      <c r="G105" s="237" t="s">
        <v>266</v>
      </c>
      <c r="H105" s="238">
        <v>40</v>
      </c>
      <c r="I105" s="239"/>
      <c r="J105" s="240">
        <f>ROUND(I105*H105,2)</f>
        <v>0</v>
      </c>
      <c r="K105" s="236" t="s">
        <v>168</v>
      </c>
      <c r="L105" s="241"/>
      <c r="M105" s="242" t="s">
        <v>19</v>
      </c>
      <c r="N105" s="243" t="s">
        <v>45</v>
      </c>
      <c r="O105" s="86"/>
      <c r="P105" s="223">
        <f>O105*H105</f>
        <v>0</v>
      </c>
      <c r="Q105" s="223">
        <v>0.00040000000000000002</v>
      </c>
      <c r="R105" s="223">
        <f>Q105*H105</f>
        <v>0.016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183</v>
      </c>
      <c r="AT105" s="225" t="s">
        <v>186</v>
      </c>
      <c r="AU105" s="225" t="s">
        <v>81</v>
      </c>
      <c r="AY105" s="19" t="s">
        <v>152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88</v>
      </c>
      <c r="BM105" s="225" t="s">
        <v>8</v>
      </c>
    </row>
    <row r="106" s="2" customFormat="1">
      <c r="A106" s="40"/>
      <c r="B106" s="41"/>
      <c r="C106" s="42"/>
      <c r="D106" s="227" t="s">
        <v>160</v>
      </c>
      <c r="E106" s="42"/>
      <c r="F106" s="228" t="s">
        <v>271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81</v>
      </c>
    </row>
    <row r="107" s="2" customFormat="1" ht="24.15" customHeight="1">
      <c r="A107" s="40"/>
      <c r="B107" s="41"/>
      <c r="C107" s="214" t="s">
        <v>198</v>
      </c>
      <c r="D107" s="214" t="s">
        <v>155</v>
      </c>
      <c r="E107" s="215" t="s">
        <v>272</v>
      </c>
      <c r="F107" s="216" t="s">
        <v>273</v>
      </c>
      <c r="G107" s="217" t="s">
        <v>266</v>
      </c>
      <c r="H107" s="218">
        <v>32</v>
      </c>
      <c r="I107" s="219"/>
      <c r="J107" s="220">
        <f>ROUND(I107*H107,2)</f>
        <v>0</v>
      </c>
      <c r="K107" s="216" t="s">
        <v>168</v>
      </c>
      <c r="L107" s="46"/>
      <c r="M107" s="221" t="s">
        <v>19</v>
      </c>
      <c r="N107" s="222" t="s">
        <v>45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88</v>
      </c>
      <c r="AT107" s="225" t="s">
        <v>155</v>
      </c>
      <c r="AU107" s="225" t="s">
        <v>81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81</v>
      </c>
      <c r="BK107" s="226">
        <f>ROUND(I107*H107,2)</f>
        <v>0</v>
      </c>
      <c r="BL107" s="19" t="s">
        <v>88</v>
      </c>
      <c r="BM107" s="225" t="s">
        <v>201</v>
      </c>
    </row>
    <row r="108" s="2" customFormat="1">
      <c r="A108" s="40"/>
      <c r="B108" s="41"/>
      <c r="C108" s="42"/>
      <c r="D108" s="227" t="s">
        <v>160</v>
      </c>
      <c r="E108" s="42"/>
      <c r="F108" s="228" t="s">
        <v>274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160</v>
      </c>
      <c r="AU108" s="19" t="s">
        <v>81</v>
      </c>
    </row>
    <row r="109" s="2" customFormat="1">
      <c r="A109" s="40"/>
      <c r="B109" s="41"/>
      <c r="C109" s="42"/>
      <c r="D109" s="232" t="s">
        <v>161</v>
      </c>
      <c r="E109" s="42"/>
      <c r="F109" s="233" t="s">
        <v>275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161</v>
      </c>
      <c r="AU109" s="19" t="s">
        <v>81</v>
      </c>
    </row>
    <row r="110" s="13" customFormat="1">
      <c r="A110" s="13"/>
      <c r="B110" s="244"/>
      <c r="C110" s="245"/>
      <c r="D110" s="227" t="s">
        <v>191</v>
      </c>
      <c r="E110" s="246" t="s">
        <v>19</v>
      </c>
      <c r="F110" s="247" t="s">
        <v>276</v>
      </c>
      <c r="G110" s="245"/>
      <c r="H110" s="248">
        <v>32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4" t="s">
        <v>191</v>
      </c>
      <c r="AU110" s="254" t="s">
        <v>81</v>
      </c>
      <c r="AV110" s="13" t="s">
        <v>83</v>
      </c>
      <c r="AW110" s="13" t="s">
        <v>35</v>
      </c>
      <c r="AX110" s="13" t="s">
        <v>74</v>
      </c>
      <c r="AY110" s="254" t="s">
        <v>152</v>
      </c>
    </row>
    <row r="111" s="14" customFormat="1">
      <c r="A111" s="14"/>
      <c r="B111" s="255"/>
      <c r="C111" s="256"/>
      <c r="D111" s="227" t="s">
        <v>191</v>
      </c>
      <c r="E111" s="257" t="s">
        <v>19</v>
      </c>
      <c r="F111" s="258" t="s">
        <v>193</v>
      </c>
      <c r="G111" s="256"/>
      <c r="H111" s="259">
        <v>32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5" t="s">
        <v>191</v>
      </c>
      <c r="AU111" s="265" t="s">
        <v>81</v>
      </c>
      <c r="AV111" s="14" t="s">
        <v>88</v>
      </c>
      <c r="AW111" s="14" t="s">
        <v>35</v>
      </c>
      <c r="AX111" s="14" t="s">
        <v>81</v>
      </c>
      <c r="AY111" s="265" t="s">
        <v>152</v>
      </c>
    </row>
    <row r="112" s="2" customFormat="1" ht="24.15" customHeight="1">
      <c r="A112" s="40"/>
      <c r="B112" s="41"/>
      <c r="C112" s="234" t="s">
        <v>183</v>
      </c>
      <c r="D112" s="234" t="s">
        <v>186</v>
      </c>
      <c r="E112" s="235" t="s">
        <v>277</v>
      </c>
      <c r="F112" s="236" t="s">
        <v>278</v>
      </c>
      <c r="G112" s="237" t="s">
        <v>266</v>
      </c>
      <c r="H112" s="238">
        <v>32</v>
      </c>
      <c r="I112" s="239"/>
      <c r="J112" s="240">
        <f>ROUND(I112*H112,2)</f>
        <v>0</v>
      </c>
      <c r="K112" s="236" t="s">
        <v>168</v>
      </c>
      <c r="L112" s="241"/>
      <c r="M112" s="242" t="s">
        <v>19</v>
      </c>
      <c r="N112" s="243" t="s">
        <v>45</v>
      </c>
      <c r="O112" s="86"/>
      <c r="P112" s="223">
        <f>O112*H112</f>
        <v>0</v>
      </c>
      <c r="Q112" s="223">
        <v>0.00069999999999999999</v>
      </c>
      <c r="R112" s="223">
        <f>Q112*H112</f>
        <v>0.0224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183</v>
      </c>
      <c r="AT112" s="225" t="s">
        <v>186</v>
      </c>
      <c r="AU112" s="225" t="s">
        <v>81</v>
      </c>
      <c r="AY112" s="19" t="s">
        <v>152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81</v>
      </c>
      <c r="BK112" s="226">
        <f>ROUND(I112*H112,2)</f>
        <v>0</v>
      </c>
      <c r="BL112" s="19" t="s">
        <v>88</v>
      </c>
      <c r="BM112" s="225" t="s">
        <v>178</v>
      </c>
    </row>
    <row r="113" s="2" customFormat="1">
      <c r="A113" s="40"/>
      <c r="B113" s="41"/>
      <c r="C113" s="42"/>
      <c r="D113" s="227" t="s">
        <v>160</v>
      </c>
      <c r="E113" s="42"/>
      <c r="F113" s="228" t="s">
        <v>278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160</v>
      </c>
      <c r="AU113" s="19" t="s">
        <v>81</v>
      </c>
    </row>
    <row r="114" s="2" customFormat="1" ht="24.15" customHeight="1">
      <c r="A114" s="40"/>
      <c r="B114" s="41"/>
      <c r="C114" s="214" t="s">
        <v>153</v>
      </c>
      <c r="D114" s="214" t="s">
        <v>155</v>
      </c>
      <c r="E114" s="215" t="s">
        <v>279</v>
      </c>
      <c r="F114" s="216" t="s">
        <v>280</v>
      </c>
      <c r="G114" s="217" t="s">
        <v>266</v>
      </c>
      <c r="H114" s="218">
        <v>40</v>
      </c>
      <c r="I114" s="219"/>
      <c r="J114" s="220">
        <f>ROUND(I114*H114,2)</f>
        <v>0</v>
      </c>
      <c r="K114" s="216" t="s">
        <v>168</v>
      </c>
      <c r="L114" s="46"/>
      <c r="M114" s="221" t="s">
        <v>19</v>
      </c>
      <c r="N114" s="222" t="s">
        <v>45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88</v>
      </c>
      <c r="AT114" s="225" t="s">
        <v>155</v>
      </c>
      <c r="AU114" s="225" t="s">
        <v>81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88</v>
      </c>
      <c r="BM114" s="225" t="s">
        <v>211</v>
      </c>
    </row>
    <row r="115" s="2" customFormat="1">
      <c r="A115" s="40"/>
      <c r="B115" s="41"/>
      <c r="C115" s="42"/>
      <c r="D115" s="227" t="s">
        <v>160</v>
      </c>
      <c r="E115" s="42"/>
      <c r="F115" s="228" t="s">
        <v>281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81</v>
      </c>
    </row>
    <row r="116" s="2" customFormat="1">
      <c r="A116" s="40"/>
      <c r="B116" s="41"/>
      <c r="C116" s="42"/>
      <c r="D116" s="232" t="s">
        <v>161</v>
      </c>
      <c r="E116" s="42"/>
      <c r="F116" s="233" t="s">
        <v>282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161</v>
      </c>
      <c r="AU116" s="19" t="s">
        <v>81</v>
      </c>
    </row>
    <row r="117" s="2" customFormat="1" ht="24.15" customHeight="1">
      <c r="A117" s="40"/>
      <c r="B117" s="41"/>
      <c r="C117" s="234" t="s">
        <v>190</v>
      </c>
      <c r="D117" s="234" t="s">
        <v>186</v>
      </c>
      <c r="E117" s="235" t="s">
        <v>283</v>
      </c>
      <c r="F117" s="236" t="s">
        <v>284</v>
      </c>
      <c r="G117" s="237" t="s">
        <v>266</v>
      </c>
      <c r="H117" s="238">
        <v>40</v>
      </c>
      <c r="I117" s="239"/>
      <c r="J117" s="240">
        <f>ROUND(I117*H117,2)</f>
        <v>0</v>
      </c>
      <c r="K117" s="236" t="s">
        <v>168</v>
      </c>
      <c r="L117" s="241"/>
      <c r="M117" s="242" t="s">
        <v>19</v>
      </c>
      <c r="N117" s="243" t="s">
        <v>45</v>
      </c>
      <c r="O117" s="86"/>
      <c r="P117" s="223">
        <f>O117*H117</f>
        <v>0</v>
      </c>
      <c r="Q117" s="223">
        <v>0.001</v>
      </c>
      <c r="R117" s="223">
        <f>Q117*H117</f>
        <v>0.040000000000000001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183</v>
      </c>
      <c r="AT117" s="225" t="s">
        <v>186</v>
      </c>
      <c r="AU117" s="225" t="s">
        <v>81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81</v>
      </c>
      <c r="BK117" s="226">
        <f>ROUND(I117*H117,2)</f>
        <v>0</v>
      </c>
      <c r="BL117" s="19" t="s">
        <v>88</v>
      </c>
      <c r="BM117" s="225" t="s">
        <v>216</v>
      </c>
    </row>
    <row r="118" s="2" customFormat="1">
      <c r="A118" s="40"/>
      <c r="B118" s="41"/>
      <c r="C118" s="42"/>
      <c r="D118" s="227" t="s">
        <v>160</v>
      </c>
      <c r="E118" s="42"/>
      <c r="F118" s="228" t="s">
        <v>284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81</v>
      </c>
    </row>
    <row r="119" s="2" customFormat="1" ht="24.15" customHeight="1">
      <c r="A119" s="40"/>
      <c r="B119" s="41"/>
      <c r="C119" s="214" t="s">
        <v>219</v>
      </c>
      <c r="D119" s="214" t="s">
        <v>155</v>
      </c>
      <c r="E119" s="215" t="s">
        <v>285</v>
      </c>
      <c r="F119" s="216" t="s">
        <v>286</v>
      </c>
      <c r="G119" s="217" t="s">
        <v>266</v>
      </c>
      <c r="H119" s="218">
        <v>17</v>
      </c>
      <c r="I119" s="219"/>
      <c r="J119" s="220">
        <f>ROUND(I119*H119,2)</f>
        <v>0</v>
      </c>
      <c r="K119" s="216" t="s">
        <v>168</v>
      </c>
      <c r="L119" s="46"/>
      <c r="M119" s="221" t="s">
        <v>19</v>
      </c>
      <c r="N119" s="222" t="s">
        <v>45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88</v>
      </c>
      <c r="AT119" s="225" t="s">
        <v>155</v>
      </c>
      <c r="AU119" s="225" t="s">
        <v>81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88</v>
      </c>
      <c r="BM119" s="225" t="s">
        <v>222</v>
      </c>
    </row>
    <row r="120" s="2" customFormat="1">
      <c r="A120" s="40"/>
      <c r="B120" s="41"/>
      <c r="C120" s="42"/>
      <c r="D120" s="227" t="s">
        <v>160</v>
      </c>
      <c r="E120" s="42"/>
      <c r="F120" s="228" t="s">
        <v>287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160</v>
      </c>
      <c r="AU120" s="19" t="s">
        <v>81</v>
      </c>
    </row>
    <row r="121" s="2" customFormat="1">
      <c r="A121" s="40"/>
      <c r="B121" s="41"/>
      <c r="C121" s="42"/>
      <c r="D121" s="232" t="s">
        <v>161</v>
      </c>
      <c r="E121" s="42"/>
      <c r="F121" s="233" t="s">
        <v>288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161</v>
      </c>
      <c r="AU121" s="19" t="s">
        <v>81</v>
      </c>
    </row>
    <row r="122" s="13" customFormat="1">
      <c r="A122" s="13"/>
      <c r="B122" s="244"/>
      <c r="C122" s="245"/>
      <c r="D122" s="227" t="s">
        <v>191</v>
      </c>
      <c r="E122" s="246" t="s">
        <v>19</v>
      </c>
      <c r="F122" s="247" t="s">
        <v>289</v>
      </c>
      <c r="G122" s="245"/>
      <c r="H122" s="248">
        <v>17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4" t="s">
        <v>191</v>
      </c>
      <c r="AU122" s="254" t="s">
        <v>81</v>
      </c>
      <c r="AV122" s="13" t="s">
        <v>83</v>
      </c>
      <c r="AW122" s="13" t="s">
        <v>35</v>
      </c>
      <c r="AX122" s="13" t="s">
        <v>74</v>
      </c>
      <c r="AY122" s="254" t="s">
        <v>152</v>
      </c>
    </row>
    <row r="123" s="14" customFormat="1">
      <c r="A123" s="14"/>
      <c r="B123" s="255"/>
      <c r="C123" s="256"/>
      <c r="D123" s="227" t="s">
        <v>191</v>
      </c>
      <c r="E123" s="257" t="s">
        <v>19</v>
      </c>
      <c r="F123" s="258" t="s">
        <v>193</v>
      </c>
      <c r="G123" s="256"/>
      <c r="H123" s="259">
        <v>17</v>
      </c>
      <c r="I123" s="260"/>
      <c r="J123" s="256"/>
      <c r="K123" s="256"/>
      <c r="L123" s="261"/>
      <c r="M123" s="262"/>
      <c r="N123" s="263"/>
      <c r="O123" s="263"/>
      <c r="P123" s="263"/>
      <c r="Q123" s="263"/>
      <c r="R123" s="263"/>
      <c r="S123" s="263"/>
      <c r="T123" s="26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5" t="s">
        <v>191</v>
      </c>
      <c r="AU123" s="265" t="s">
        <v>81</v>
      </c>
      <c r="AV123" s="14" t="s">
        <v>88</v>
      </c>
      <c r="AW123" s="14" t="s">
        <v>35</v>
      </c>
      <c r="AX123" s="14" t="s">
        <v>81</v>
      </c>
      <c r="AY123" s="265" t="s">
        <v>152</v>
      </c>
    </row>
    <row r="124" s="2" customFormat="1" ht="24.15" customHeight="1">
      <c r="A124" s="40"/>
      <c r="B124" s="41"/>
      <c r="C124" s="234" t="s">
        <v>8</v>
      </c>
      <c r="D124" s="234" t="s">
        <v>186</v>
      </c>
      <c r="E124" s="235" t="s">
        <v>290</v>
      </c>
      <c r="F124" s="236" t="s">
        <v>291</v>
      </c>
      <c r="G124" s="237" t="s">
        <v>266</v>
      </c>
      <c r="H124" s="238">
        <v>17</v>
      </c>
      <c r="I124" s="239"/>
      <c r="J124" s="240">
        <f>ROUND(I124*H124,2)</f>
        <v>0</v>
      </c>
      <c r="K124" s="236" t="s">
        <v>168</v>
      </c>
      <c r="L124" s="241"/>
      <c r="M124" s="242" t="s">
        <v>19</v>
      </c>
      <c r="N124" s="243" t="s">
        <v>45</v>
      </c>
      <c r="O124" s="86"/>
      <c r="P124" s="223">
        <f>O124*H124</f>
        <v>0</v>
      </c>
      <c r="Q124" s="223">
        <v>0.0014</v>
      </c>
      <c r="R124" s="223">
        <f>Q124*H124</f>
        <v>0.023799999999999998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183</v>
      </c>
      <c r="AT124" s="225" t="s">
        <v>186</v>
      </c>
      <c r="AU124" s="225" t="s">
        <v>81</v>
      </c>
      <c r="AY124" s="19" t="s">
        <v>152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88</v>
      </c>
      <c r="BM124" s="225" t="s">
        <v>226</v>
      </c>
    </row>
    <row r="125" s="2" customFormat="1">
      <c r="A125" s="40"/>
      <c r="B125" s="41"/>
      <c r="C125" s="42"/>
      <c r="D125" s="227" t="s">
        <v>160</v>
      </c>
      <c r="E125" s="42"/>
      <c r="F125" s="228" t="s">
        <v>291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160</v>
      </c>
      <c r="AU125" s="19" t="s">
        <v>81</v>
      </c>
    </row>
    <row r="126" s="2" customFormat="1" ht="24.15" customHeight="1">
      <c r="A126" s="40"/>
      <c r="B126" s="41"/>
      <c r="C126" s="214" t="s">
        <v>231</v>
      </c>
      <c r="D126" s="214" t="s">
        <v>155</v>
      </c>
      <c r="E126" s="215" t="s">
        <v>292</v>
      </c>
      <c r="F126" s="216" t="s">
        <v>293</v>
      </c>
      <c r="G126" s="217" t="s">
        <v>266</v>
      </c>
      <c r="H126" s="218">
        <v>5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45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88</v>
      </c>
      <c r="AT126" s="225" t="s">
        <v>155</v>
      </c>
      <c r="AU126" s="225" t="s">
        <v>81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88</v>
      </c>
      <c r="BM126" s="225" t="s">
        <v>235</v>
      </c>
    </row>
    <row r="127" s="2" customFormat="1">
      <c r="A127" s="40"/>
      <c r="B127" s="41"/>
      <c r="C127" s="42"/>
      <c r="D127" s="227" t="s">
        <v>160</v>
      </c>
      <c r="E127" s="42"/>
      <c r="F127" s="228" t="s">
        <v>294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81</v>
      </c>
    </row>
    <row r="128" s="2" customFormat="1">
      <c r="A128" s="40"/>
      <c r="B128" s="41"/>
      <c r="C128" s="42"/>
      <c r="D128" s="232" t="s">
        <v>161</v>
      </c>
      <c r="E128" s="42"/>
      <c r="F128" s="233" t="s">
        <v>295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161</v>
      </c>
      <c r="AU128" s="19" t="s">
        <v>81</v>
      </c>
    </row>
    <row r="129" s="13" customFormat="1">
      <c r="A129" s="13"/>
      <c r="B129" s="244"/>
      <c r="C129" s="245"/>
      <c r="D129" s="227" t="s">
        <v>191</v>
      </c>
      <c r="E129" s="246" t="s">
        <v>19</v>
      </c>
      <c r="F129" s="247" t="s">
        <v>296</v>
      </c>
      <c r="G129" s="245"/>
      <c r="H129" s="248">
        <v>5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191</v>
      </c>
      <c r="AU129" s="254" t="s">
        <v>81</v>
      </c>
      <c r="AV129" s="13" t="s">
        <v>83</v>
      </c>
      <c r="AW129" s="13" t="s">
        <v>35</v>
      </c>
      <c r="AX129" s="13" t="s">
        <v>74</v>
      </c>
      <c r="AY129" s="254" t="s">
        <v>152</v>
      </c>
    </row>
    <row r="130" s="14" customFormat="1">
      <c r="A130" s="14"/>
      <c r="B130" s="255"/>
      <c r="C130" s="256"/>
      <c r="D130" s="227" t="s">
        <v>191</v>
      </c>
      <c r="E130" s="257" t="s">
        <v>19</v>
      </c>
      <c r="F130" s="258" t="s">
        <v>193</v>
      </c>
      <c r="G130" s="256"/>
      <c r="H130" s="259">
        <v>5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191</v>
      </c>
      <c r="AU130" s="265" t="s">
        <v>81</v>
      </c>
      <c r="AV130" s="14" t="s">
        <v>88</v>
      </c>
      <c r="AW130" s="14" t="s">
        <v>35</v>
      </c>
      <c r="AX130" s="14" t="s">
        <v>81</v>
      </c>
      <c r="AY130" s="265" t="s">
        <v>152</v>
      </c>
    </row>
    <row r="131" s="2" customFormat="1" ht="24.15" customHeight="1">
      <c r="A131" s="40"/>
      <c r="B131" s="41"/>
      <c r="C131" s="234" t="s">
        <v>201</v>
      </c>
      <c r="D131" s="234" t="s">
        <v>186</v>
      </c>
      <c r="E131" s="235" t="s">
        <v>297</v>
      </c>
      <c r="F131" s="236" t="s">
        <v>298</v>
      </c>
      <c r="G131" s="237" t="s">
        <v>266</v>
      </c>
      <c r="H131" s="238">
        <v>5</v>
      </c>
      <c r="I131" s="239"/>
      <c r="J131" s="240">
        <f>ROUND(I131*H131,2)</f>
        <v>0</v>
      </c>
      <c r="K131" s="236" t="s">
        <v>168</v>
      </c>
      <c r="L131" s="241"/>
      <c r="M131" s="242" t="s">
        <v>19</v>
      </c>
      <c r="N131" s="243" t="s">
        <v>45</v>
      </c>
      <c r="O131" s="86"/>
      <c r="P131" s="223">
        <f>O131*H131</f>
        <v>0</v>
      </c>
      <c r="Q131" s="223">
        <v>0.0018</v>
      </c>
      <c r="R131" s="223">
        <f>Q131*H131</f>
        <v>0.0089999999999999993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183</v>
      </c>
      <c r="AT131" s="225" t="s">
        <v>186</v>
      </c>
      <c r="AU131" s="225" t="s">
        <v>81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88</v>
      </c>
      <c r="BM131" s="225" t="s">
        <v>241</v>
      </c>
    </row>
    <row r="132" s="2" customFormat="1">
      <c r="A132" s="40"/>
      <c r="B132" s="41"/>
      <c r="C132" s="42"/>
      <c r="D132" s="227" t="s">
        <v>160</v>
      </c>
      <c r="E132" s="42"/>
      <c r="F132" s="228" t="s">
        <v>298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81</v>
      </c>
    </row>
    <row r="133" s="2" customFormat="1" ht="24.15" customHeight="1">
      <c r="A133" s="40"/>
      <c r="B133" s="41"/>
      <c r="C133" s="214" t="s">
        <v>299</v>
      </c>
      <c r="D133" s="214" t="s">
        <v>155</v>
      </c>
      <c r="E133" s="215" t="s">
        <v>300</v>
      </c>
      <c r="F133" s="216" t="s">
        <v>301</v>
      </c>
      <c r="G133" s="217" t="s">
        <v>266</v>
      </c>
      <c r="H133" s="218">
        <v>12</v>
      </c>
      <c r="I133" s="219"/>
      <c r="J133" s="220">
        <f>ROUND(I133*H133,2)</f>
        <v>0</v>
      </c>
      <c r="K133" s="216" t="s">
        <v>168</v>
      </c>
      <c r="L133" s="46"/>
      <c r="M133" s="221" t="s">
        <v>19</v>
      </c>
      <c r="N133" s="222" t="s">
        <v>45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88</v>
      </c>
      <c r="AT133" s="225" t="s">
        <v>155</v>
      </c>
      <c r="AU133" s="225" t="s">
        <v>81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81</v>
      </c>
      <c r="BK133" s="226">
        <f>ROUND(I133*H133,2)</f>
        <v>0</v>
      </c>
      <c r="BL133" s="19" t="s">
        <v>88</v>
      </c>
      <c r="BM133" s="225" t="s">
        <v>302</v>
      </c>
    </row>
    <row r="134" s="2" customFormat="1">
      <c r="A134" s="40"/>
      <c r="B134" s="41"/>
      <c r="C134" s="42"/>
      <c r="D134" s="227" t="s">
        <v>160</v>
      </c>
      <c r="E134" s="42"/>
      <c r="F134" s="228" t="s">
        <v>303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160</v>
      </c>
      <c r="AU134" s="19" t="s">
        <v>81</v>
      </c>
    </row>
    <row r="135" s="2" customFormat="1">
      <c r="A135" s="40"/>
      <c r="B135" s="41"/>
      <c r="C135" s="42"/>
      <c r="D135" s="232" t="s">
        <v>161</v>
      </c>
      <c r="E135" s="42"/>
      <c r="F135" s="233" t="s">
        <v>304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161</v>
      </c>
      <c r="AU135" s="19" t="s">
        <v>81</v>
      </c>
    </row>
    <row r="136" s="13" customFormat="1">
      <c r="A136" s="13"/>
      <c r="B136" s="244"/>
      <c r="C136" s="245"/>
      <c r="D136" s="227" t="s">
        <v>191</v>
      </c>
      <c r="E136" s="246" t="s">
        <v>19</v>
      </c>
      <c r="F136" s="247" t="s">
        <v>305</v>
      </c>
      <c r="G136" s="245"/>
      <c r="H136" s="248">
        <v>12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191</v>
      </c>
      <c r="AU136" s="254" t="s">
        <v>81</v>
      </c>
      <c r="AV136" s="13" t="s">
        <v>83</v>
      </c>
      <c r="AW136" s="13" t="s">
        <v>35</v>
      </c>
      <c r="AX136" s="13" t="s">
        <v>74</v>
      </c>
      <c r="AY136" s="254" t="s">
        <v>152</v>
      </c>
    </row>
    <row r="137" s="14" customFormat="1">
      <c r="A137" s="14"/>
      <c r="B137" s="255"/>
      <c r="C137" s="256"/>
      <c r="D137" s="227" t="s">
        <v>191</v>
      </c>
      <c r="E137" s="257" t="s">
        <v>19</v>
      </c>
      <c r="F137" s="258" t="s">
        <v>193</v>
      </c>
      <c r="G137" s="256"/>
      <c r="H137" s="259">
        <v>12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191</v>
      </c>
      <c r="AU137" s="265" t="s">
        <v>81</v>
      </c>
      <c r="AV137" s="14" t="s">
        <v>88</v>
      </c>
      <c r="AW137" s="14" t="s">
        <v>35</v>
      </c>
      <c r="AX137" s="14" t="s">
        <v>81</v>
      </c>
      <c r="AY137" s="265" t="s">
        <v>152</v>
      </c>
    </row>
    <row r="138" s="2" customFormat="1" ht="24.15" customHeight="1">
      <c r="A138" s="40"/>
      <c r="B138" s="41"/>
      <c r="C138" s="234" t="s">
        <v>178</v>
      </c>
      <c r="D138" s="234" t="s">
        <v>186</v>
      </c>
      <c r="E138" s="235" t="s">
        <v>306</v>
      </c>
      <c r="F138" s="236" t="s">
        <v>307</v>
      </c>
      <c r="G138" s="237" t="s">
        <v>266</v>
      </c>
      <c r="H138" s="238">
        <v>12</v>
      </c>
      <c r="I138" s="239"/>
      <c r="J138" s="240">
        <f>ROUND(I138*H138,2)</f>
        <v>0</v>
      </c>
      <c r="K138" s="236" t="s">
        <v>168</v>
      </c>
      <c r="L138" s="241"/>
      <c r="M138" s="242" t="s">
        <v>19</v>
      </c>
      <c r="N138" s="243" t="s">
        <v>45</v>
      </c>
      <c r="O138" s="86"/>
      <c r="P138" s="223">
        <f>O138*H138</f>
        <v>0</v>
      </c>
      <c r="Q138" s="223">
        <v>0.0020999999999999999</v>
      </c>
      <c r="R138" s="223">
        <f>Q138*H138</f>
        <v>0.0252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183</v>
      </c>
      <c r="AT138" s="225" t="s">
        <v>186</v>
      </c>
      <c r="AU138" s="225" t="s">
        <v>81</v>
      </c>
      <c r="AY138" s="19" t="s">
        <v>152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81</v>
      </c>
      <c r="BK138" s="226">
        <f>ROUND(I138*H138,2)</f>
        <v>0</v>
      </c>
      <c r="BL138" s="19" t="s">
        <v>88</v>
      </c>
      <c r="BM138" s="225" t="s">
        <v>189</v>
      </c>
    </row>
    <row r="139" s="2" customFormat="1">
      <c r="A139" s="40"/>
      <c r="B139" s="41"/>
      <c r="C139" s="42"/>
      <c r="D139" s="227" t="s">
        <v>160</v>
      </c>
      <c r="E139" s="42"/>
      <c r="F139" s="228" t="s">
        <v>307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160</v>
      </c>
      <c r="AU139" s="19" t="s">
        <v>81</v>
      </c>
    </row>
    <row r="140" s="2" customFormat="1" ht="16.5" customHeight="1">
      <c r="A140" s="40"/>
      <c r="B140" s="41"/>
      <c r="C140" s="214" t="s">
        <v>308</v>
      </c>
      <c r="D140" s="214" t="s">
        <v>155</v>
      </c>
      <c r="E140" s="215" t="s">
        <v>309</v>
      </c>
      <c r="F140" s="216" t="s">
        <v>310</v>
      </c>
      <c r="G140" s="217" t="s">
        <v>158</v>
      </c>
      <c r="H140" s="218">
        <v>5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45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88</v>
      </c>
      <c r="AT140" s="225" t="s">
        <v>155</v>
      </c>
      <c r="AU140" s="225" t="s">
        <v>81</v>
      </c>
      <c r="AY140" s="19" t="s">
        <v>152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81</v>
      </c>
      <c r="BK140" s="226">
        <f>ROUND(I140*H140,2)</f>
        <v>0</v>
      </c>
      <c r="BL140" s="19" t="s">
        <v>88</v>
      </c>
      <c r="BM140" s="225" t="s">
        <v>311</v>
      </c>
    </row>
    <row r="141" s="2" customFormat="1">
      <c r="A141" s="40"/>
      <c r="B141" s="41"/>
      <c r="C141" s="42"/>
      <c r="D141" s="227" t="s">
        <v>160</v>
      </c>
      <c r="E141" s="42"/>
      <c r="F141" s="228" t="s">
        <v>312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160</v>
      </c>
      <c r="AU141" s="19" t="s">
        <v>81</v>
      </c>
    </row>
    <row r="142" s="12" customFormat="1" ht="25.92" customHeight="1">
      <c r="A142" s="12"/>
      <c r="B142" s="198"/>
      <c r="C142" s="199"/>
      <c r="D142" s="200" t="s">
        <v>73</v>
      </c>
      <c r="E142" s="201" t="s">
        <v>313</v>
      </c>
      <c r="F142" s="201" t="s">
        <v>314</v>
      </c>
      <c r="G142" s="199"/>
      <c r="H142" s="199"/>
      <c r="I142" s="202"/>
      <c r="J142" s="203">
        <f>BK142</f>
        <v>0</v>
      </c>
      <c r="K142" s="199"/>
      <c r="L142" s="204"/>
      <c r="M142" s="205"/>
      <c r="N142" s="206"/>
      <c r="O142" s="206"/>
      <c r="P142" s="207">
        <f>SUM(P143:P167)</f>
        <v>0</v>
      </c>
      <c r="Q142" s="206"/>
      <c r="R142" s="207">
        <f>SUM(R143:R167)</f>
        <v>0.0045000000000000005</v>
      </c>
      <c r="S142" s="206"/>
      <c r="T142" s="208">
        <f>SUM(T143:T167)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88</v>
      </c>
      <c r="AT142" s="210" t="s">
        <v>73</v>
      </c>
      <c r="AU142" s="210" t="s">
        <v>74</v>
      </c>
      <c r="AY142" s="209" t="s">
        <v>152</v>
      </c>
      <c r="BK142" s="211">
        <f>SUM(BK143:BK167)</f>
        <v>0</v>
      </c>
    </row>
    <row r="143" s="2" customFormat="1" ht="21.75" customHeight="1">
      <c r="A143" s="40"/>
      <c r="B143" s="41"/>
      <c r="C143" s="214" t="s">
        <v>211</v>
      </c>
      <c r="D143" s="214" t="s">
        <v>155</v>
      </c>
      <c r="E143" s="215" t="s">
        <v>315</v>
      </c>
      <c r="F143" s="216" t="s">
        <v>316</v>
      </c>
      <c r="G143" s="217" t="s">
        <v>317</v>
      </c>
      <c r="H143" s="218">
        <v>6</v>
      </c>
      <c r="I143" s="219"/>
      <c r="J143" s="220">
        <f>ROUND(I143*H143,2)</f>
        <v>0</v>
      </c>
      <c r="K143" s="216" t="s">
        <v>256</v>
      </c>
      <c r="L143" s="46"/>
      <c r="M143" s="221" t="s">
        <v>19</v>
      </c>
      <c r="N143" s="222" t="s">
        <v>45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318</v>
      </c>
      <c r="AT143" s="225" t="s">
        <v>155</v>
      </c>
      <c r="AU143" s="225" t="s">
        <v>81</v>
      </c>
      <c r="AY143" s="19" t="s">
        <v>152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81</v>
      </c>
      <c r="BK143" s="226">
        <f>ROUND(I143*H143,2)</f>
        <v>0</v>
      </c>
      <c r="BL143" s="19" t="s">
        <v>318</v>
      </c>
      <c r="BM143" s="225" t="s">
        <v>319</v>
      </c>
    </row>
    <row r="144" s="2" customFormat="1">
      <c r="A144" s="40"/>
      <c r="B144" s="41"/>
      <c r="C144" s="42"/>
      <c r="D144" s="227" t="s">
        <v>160</v>
      </c>
      <c r="E144" s="42"/>
      <c r="F144" s="228" t="s">
        <v>320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160</v>
      </c>
      <c r="AU144" s="19" t="s">
        <v>81</v>
      </c>
    </row>
    <row r="145" s="2" customFormat="1" ht="16.5" customHeight="1">
      <c r="A145" s="40"/>
      <c r="B145" s="41"/>
      <c r="C145" s="214" t="s">
        <v>321</v>
      </c>
      <c r="D145" s="214" t="s">
        <v>155</v>
      </c>
      <c r="E145" s="215" t="s">
        <v>322</v>
      </c>
      <c r="F145" s="216" t="s">
        <v>323</v>
      </c>
      <c r="G145" s="217" t="s">
        <v>234</v>
      </c>
      <c r="H145" s="218">
        <v>4.5</v>
      </c>
      <c r="I145" s="219"/>
      <c r="J145" s="220">
        <f>ROUND(I145*H145,2)</f>
        <v>0</v>
      </c>
      <c r="K145" s="216" t="s">
        <v>168</v>
      </c>
      <c r="L145" s="46"/>
      <c r="M145" s="221" t="s">
        <v>19</v>
      </c>
      <c r="N145" s="222" t="s">
        <v>45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318</v>
      </c>
      <c r="AT145" s="225" t="s">
        <v>155</v>
      </c>
      <c r="AU145" s="225" t="s">
        <v>81</v>
      </c>
      <c r="AY145" s="19" t="s">
        <v>152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81</v>
      </c>
      <c r="BK145" s="226">
        <f>ROUND(I145*H145,2)</f>
        <v>0</v>
      </c>
      <c r="BL145" s="19" t="s">
        <v>318</v>
      </c>
      <c r="BM145" s="225" t="s">
        <v>324</v>
      </c>
    </row>
    <row r="146" s="2" customFormat="1">
      <c r="A146" s="40"/>
      <c r="B146" s="41"/>
      <c r="C146" s="42"/>
      <c r="D146" s="227" t="s">
        <v>160</v>
      </c>
      <c r="E146" s="42"/>
      <c r="F146" s="228" t="s">
        <v>323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160</v>
      </c>
      <c r="AU146" s="19" t="s">
        <v>81</v>
      </c>
    </row>
    <row r="147" s="2" customFormat="1">
      <c r="A147" s="40"/>
      <c r="B147" s="41"/>
      <c r="C147" s="42"/>
      <c r="D147" s="232" t="s">
        <v>161</v>
      </c>
      <c r="E147" s="42"/>
      <c r="F147" s="233" t="s">
        <v>325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161</v>
      </c>
      <c r="AU147" s="19" t="s">
        <v>81</v>
      </c>
    </row>
    <row r="148" s="2" customFormat="1" ht="16.5" customHeight="1">
      <c r="A148" s="40"/>
      <c r="B148" s="41"/>
      <c r="C148" s="234" t="s">
        <v>216</v>
      </c>
      <c r="D148" s="234" t="s">
        <v>186</v>
      </c>
      <c r="E148" s="235" t="s">
        <v>326</v>
      </c>
      <c r="F148" s="236" t="s">
        <v>327</v>
      </c>
      <c r="G148" s="237" t="s">
        <v>234</v>
      </c>
      <c r="H148" s="238">
        <v>4.5</v>
      </c>
      <c r="I148" s="239"/>
      <c r="J148" s="240">
        <f>ROUND(I148*H148,2)</f>
        <v>0</v>
      </c>
      <c r="K148" s="236" t="s">
        <v>168</v>
      </c>
      <c r="L148" s="241"/>
      <c r="M148" s="242" t="s">
        <v>19</v>
      </c>
      <c r="N148" s="243" t="s">
        <v>45</v>
      </c>
      <c r="O148" s="86"/>
      <c r="P148" s="223">
        <f>O148*H148</f>
        <v>0</v>
      </c>
      <c r="Q148" s="223">
        <v>0.001</v>
      </c>
      <c r="R148" s="223">
        <f>Q148*H148</f>
        <v>0.0045000000000000005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318</v>
      </c>
      <c r="AT148" s="225" t="s">
        <v>186</v>
      </c>
      <c r="AU148" s="225" t="s">
        <v>81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81</v>
      </c>
      <c r="BK148" s="226">
        <f>ROUND(I148*H148,2)</f>
        <v>0</v>
      </c>
      <c r="BL148" s="19" t="s">
        <v>318</v>
      </c>
      <c r="BM148" s="225" t="s">
        <v>328</v>
      </c>
    </row>
    <row r="149" s="2" customFormat="1">
      <c r="A149" s="40"/>
      <c r="B149" s="41"/>
      <c r="C149" s="42"/>
      <c r="D149" s="227" t="s">
        <v>160</v>
      </c>
      <c r="E149" s="42"/>
      <c r="F149" s="228" t="s">
        <v>327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160</v>
      </c>
      <c r="AU149" s="19" t="s">
        <v>81</v>
      </c>
    </row>
    <row r="150" s="2" customFormat="1" ht="16.5" customHeight="1">
      <c r="A150" s="40"/>
      <c r="B150" s="41"/>
      <c r="C150" s="214" t="s">
        <v>7</v>
      </c>
      <c r="D150" s="214" t="s">
        <v>155</v>
      </c>
      <c r="E150" s="215" t="s">
        <v>329</v>
      </c>
      <c r="F150" s="216" t="s">
        <v>330</v>
      </c>
      <c r="G150" s="217" t="s">
        <v>331</v>
      </c>
      <c r="H150" s="218">
        <v>1</v>
      </c>
      <c r="I150" s="219"/>
      <c r="J150" s="220">
        <f>ROUND(I150*H150,2)</f>
        <v>0</v>
      </c>
      <c r="K150" s="216" t="s">
        <v>256</v>
      </c>
      <c r="L150" s="46"/>
      <c r="M150" s="221" t="s">
        <v>19</v>
      </c>
      <c r="N150" s="222" t="s">
        <v>45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318</v>
      </c>
      <c r="AT150" s="225" t="s">
        <v>155</v>
      </c>
      <c r="AU150" s="225" t="s">
        <v>81</v>
      </c>
      <c r="AY150" s="19" t="s">
        <v>152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81</v>
      </c>
      <c r="BK150" s="226">
        <f>ROUND(I150*H150,2)</f>
        <v>0</v>
      </c>
      <c r="BL150" s="19" t="s">
        <v>318</v>
      </c>
      <c r="BM150" s="225" t="s">
        <v>332</v>
      </c>
    </row>
    <row r="151" s="2" customFormat="1">
      <c r="A151" s="40"/>
      <c r="B151" s="41"/>
      <c r="C151" s="42"/>
      <c r="D151" s="227" t="s">
        <v>160</v>
      </c>
      <c r="E151" s="42"/>
      <c r="F151" s="228" t="s">
        <v>330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160</v>
      </c>
      <c r="AU151" s="19" t="s">
        <v>81</v>
      </c>
    </row>
    <row r="152" s="2" customFormat="1" ht="16.5" customHeight="1">
      <c r="A152" s="40"/>
      <c r="B152" s="41"/>
      <c r="C152" s="214" t="s">
        <v>222</v>
      </c>
      <c r="D152" s="214" t="s">
        <v>155</v>
      </c>
      <c r="E152" s="215" t="s">
        <v>333</v>
      </c>
      <c r="F152" s="216" t="s">
        <v>334</v>
      </c>
      <c r="G152" s="217" t="s">
        <v>331</v>
      </c>
      <c r="H152" s="218">
        <v>1</v>
      </c>
      <c r="I152" s="219"/>
      <c r="J152" s="220">
        <f>ROUND(I152*H152,2)</f>
        <v>0</v>
      </c>
      <c r="K152" s="216" t="s">
        <v>256</v>
      </c>
      <c r="L152" s="46"/>
      <c r="M152" s="221" t="s">
        <v>19</v>
      </c>
      <c r="N152" s="222" t="s">
        <v>45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318</v>
      </c>
      <c r="AT152" s="225" t="s">
        <v>155</v>
      </c>
      <c r="AU152" s="225" t="s">
        <v>81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318</v>
      </c>
      <c r="BM152" s="225" t="s">
        <v>335</v>
      </c>
    </row>
    <row r="153" s="2" customFormat="1">
      <c r="A153" s="40"/>
      <c r="B153" s="41"/>
      <c r="C153" s="42"/>
      <c r="D153" s="227" t="s">
        <v>160</v>
      </c>
      <c r="E153" s="42"/>
      <c r="F153" s="228" t="s">
        <v>334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81</v>
      </c>
    </row>
    <row r="154" s="2" customFormat="1" ht="33" customHeight="1">
      <c r="A154" s="40"/>
      <c r="B154" s="41"/>
      <c r="C154" s="214" t="s">
        <v>336</v>
      </c>
      <c r="D154" s="214" t="s">
        <v>155</v>
      </c>
      <c r="E154" s="215" t="s">
        <v>337</v>
      </c>
      <c r="F154" s="216" t="s">
        <v>338</v>
      </c>
      <c r="G154" s="217" t="s">
        <v>266</v>
      </c>
      <c r="H154" s="218">
        <v>7</v>
      </c>
      <c r="I154" s="219"/>
      <c r="J154" s="220">
        <f>ROUND(I154*H154,2)</f>
        <v>0</v>
      </c>
      <c r="K154" s="216" t="s">
        <v>256</v>
      </c>
      <c r="L154" s="46"/>
      <c r="M154" s="221" t="s">
        <v>19</v>
      </c>
      <c r="N154" s="222" t="s">
        <v>45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318</v>
      </c>
      <c r="AT154" s="225" t="s">
        <v>155</v>
      </c>
      <c r="AU154" s="225" t="s">
        <v>81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81</v>
      </c>
      <c r="BK154" s="226">
        <f>ROUND(I154*H154,2)</f>
        <v>0</v>
      </c>
      <c r="BL154" s="19" t="s">
        <v>318</v>
      </c>
      <c r="BM154" s="225" t="s">
        <v>339</v>
      </c>
    </row>
    <row r="155" s="2" customFormat="1">
      <c r="A155" s="40"/>
      <c r="B155" s="41"/>
      <c r="C155" s="42"/>
      <c r="D155" s="227" t="s">
        <v>160</v>
      </c>
      <c r="E155" s="42"/>
      <c r="F155" s="228" t="s">
        <v>338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160</v>
      </c>
      <c r="AU155" s="19" t="s">
        <v>81</v>
      </c>
    </row>
    <row r="156" s="2" customFormat="1" ht="21.75" customHeight="1">
      <c r="A156" s="40"/>
      <c r="B156" s="41"/>
      <c r="C156" s="214" t="s">
        <v>226</v>
      </c>
      <c r="D156" s="214" t="s">
        <v>155</v>
      </c>
      <c r="E156" s="215" t="s">
        <v>340</v>
      </c>
      <c r="F156" s="216" t="s">
        <v>341</v>
      </c>
      <c r="G156" s="217" t="s">
        <v>266</v>
      </c>
      <c r="H156" s="218">
        <v>5</v>
      </c>
      <c r="I156" s="219"/>
      <c r="J156" s="220">
        <f>ROUND(I156*H156,2)</f>
        <v>0</v>
      </c>
      <c r="K156" s="216" t="s">
        <v>256</v>
      </c>
      <c r="L156" s="46"/>
      <c r="M156" s="221" t="s">
        <v>19</v>
      </c>
      <c r="N156" s="222" t="s">
        <v>45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318</v>
      </c>
      <c r="AT156" s="225" t="s">
        <v>155</v>
      </c>
      <c r="AU156" s="225" t="s">
        <v>81</v>
      </c>
      <c r="AY156" s="19" t="s">
        <v>152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81</v>
      </c>
      <c r="BK156" s="226">
        <f>ROUND(I156*H156,2)</f>
        <v>0</v>
      </c>
      <c r="BL156" s="19" t="s">
        <v>318</v>
      </c>
      <c r="BM156" s="225" t="s">
        <v>342</v>
      </c>
    </row>
    <row r="157" s="2" customFormat="1">
      <c r="A157" s="40"/>
      <c r="B157" s="41"/>
      <c r="C157" s="42"/>
      <c r="D157" s="227" t="s">
        <v>160</v>
      </c>
      <c r="E157" s="42"/>
      <c r="F157" s="228" t="s">
        <v>343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160</v>
      </c>
      <c r="AU157" s="19" t="s">
        <v>81</v>
      </c>
    </row>
    <row r="158" s="2" customFormat="1" ht="21.75" customHeight="1">
      <c r="A158" s="40"/>
      <c r="B158" s="41"/>
      <c r="C158" s="234" t="s">
        <v>344</v>
      </c>
      <c r="D158" s="234" t="s">
        <v>186</v>
      </c>
      <c r="E158" s="235" t="s">
        <v>345</v>
      </c>
      <c r="F158" s="236" t="s">
        <v>346</v>
      </c>
      <c r="G158" s="237" t="s">
        <v>266</v>
      </c>
      <c r="H158" s="238">
        <v>5</v>
      </c>
      <c r="I158" s="239"/>
      <c r="J158" s="240">
        <f>ROUND(I158*H158,2)</f>
        <v>0</v>
      </c>
      <c r="K158" s="236" t="s">
        <v>256</v>
      </c>
      <c r="L158" s="241"/>
      <c r="M158" s="242" t="s">
        <v>19</v>
      </c>
      <c r="N158" s="243" t="s">
        <v>45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318</v>
      </c>
      <c r="AT158" s="225" t="s">
        <v>186</v>
      </c>
      <c r="AU158" s="225" t="s">
        <v>81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81</v>
      </c>
      <c r="BK158" s="226">
        <f>ROUND(I158*H158,2)</f>
        <v>0</v>
      </c>
      <c r="BL158" s="19" t="s">
        <v>318</v>
      </c>
      <c r="BM158" s="225" t="s">
        <v>347</v>
      </c>
    </row>
    <row r="159" s="2" customFormat="1">
      <c r="A159" s="40"/>
      <c r="B159" s="41"/>
      <c r="C159" s="42"/>
      <c r="D159" s="227" t="s">
        <v>160</v>
      </c>
      <c r="E159" s="42"/>
      <c r="F159" s="228" t="s">
        <v>346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160</v>
      </c>
      <c r="AU159" s="19" t="s">
        <v>81</v>
      </c>
    </row>
    <row r="160" s="2" customFormat="1" ht="16.5" customHeight="1">
      <c r="A160" s="40"/>
      <c r="B160" s="41"/>
      <c r="C160" s="214" t="s">
        <v>235</v>
      </c>
      <c r="D160" s="214" t="s">
        <v>155</v>
      </c>
      <c r="E160" s="215" t="s">
        <v>348</v>
      </c>
      <c r="F160" s="216" t="s">
        <v>164</v>
      </c>
      <c r="G160" s="217" t="s">
        <v>349</v>
      </c>
      <c r="H160" s="270"/>
      <c r="I160" s="219"/>
      <c r="J160" s="220">
        <f>ROUND(I160*H160,2)</f>
        <v>0</v>
      </c>
      <c r="K160" s="216" t="s">
        <v>256</v>
      </c>
      <c r="L160" s="46"/>
      <c r="M160" s="221" t="s">
        <v>19</v>
      </c>
      <c r="N160" s="222" t="s">
        <v>45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318</v>
      </c>
      <c r="AT160" s="225" t="s">
        <v>155</v>
      </c>
      <c r="AU160" s="225" t="s">
        <v>81</v>
      </c>
      <c r="AY160" s="19" t="s">
        <v>152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81</v>
      </c>
      <c r="BK160" s="226">
        <f>ROUND(I160*H160,2)</f>
        <v>0</v>
      </c>
      <c r="BL160" s="19" t="s">
        <v>318</v>
      </c>
      <c r="BM160" s="225" t="s">
        <v>350</v>
      </c>
    </row>
    <row r="161" s="2" customFormat="1">
      <c r="A161" s="40"/>
      <c r="B161" s="41"/>
      <c r="C161" s="42"/>
      <c r="D161" s="227" t="s">
        <v>160</v>
      </c>
      <c r="E161" s="42"/>
      <c r="F161" s="228" t="s">
        <v>164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160</v>
      </c>
      <c r="AU161" s="19" t="s">
        <v>81</v>
      </c>
    </row>
    <row r="162" s="2" customFormat="1" ht="16.5" customHeight="1">
      <c r="A162" s="40"/>
      <c r="B162" s="41"/>
      <c r="C162" s="214" t="s">
        <v>351</v>
      </c>
      <c r="D162" s="214" t="s">
        <v>155</v>
      </c>
      <c r="E162" s="215" t="s">
        <v>352</v>
      </c>
      <c r="F162" s="216" t="s">
        <v>353</v>
      </c>
      <c r="G162" s="217" t="s">
        <v>349</v>
      </c>
      <c r="H162" s="270"/>
      <c r="I162" s="219"/>
      <c r="J162" s="220">
        <f>ROUND(I162*H162,2)</f>
        <v>0</v>
      </c>
      <c r="K162" s="216" t="s">
        <v>256</v>
      </c>
      <c r="L162" s="46"/>
      <c r="M162" s="221" t="s">
        <v>19</v>
      </c>
      <c r="N162" s="222" t="s">
        <v>45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318</v>
      </c>
      <c r="AT162" s="225" t="s">
        <v>155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318</v>
      </c>
      <c r="BM162" s="225" t="s">
        <v>354</v>
      </c>
    </row>
    <row r="163" s="2" customFormat="1">
      <c r="A163" s="40"/>
      <c r="B163" s="41"/>
      <c r="C163" s="42"/>
      <c r="D163" s="227" t="s">
        <v>160</v>
      </c>
      <c r="E163" s="42"/>
      <c r="F163" s="228" t="s">
        <v>353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160</v>
      </c>
      <c r="AU163" s="19" t="s">
        <v>81</v>
      </c>
    </row>
    <row r="164" s="2" customFormat="1" ht="16.5" customHeight="1">
      <c r="A164" s="40"/>
      <c r="B164" s="41"/>
      <c r="C164" s="214" t="s">
        <v>241</v>
      </c>
      <c r="D164" s="214" t="s">
        <v>155</v>
      </c>
      <c r="E164" s="215" t="s">
        <v>355</v>
      </c>
      <c r="F164" s="216" t="s">
        <v>356</v>
      </c>
      <c r="G164" s="217" t="s">
        <v>317</v>
      </c>
      <c r="H164" s="218">
        <v>1</v>
      </c>
      <c r="I164" s="219"/>
      <c r="J164" s="220">
        <f>ROUND(I164*H164,2)</f>
        <v>0</v>
      </c>
      <c r="K164" s="216" t="s">
        <v>256</v>
      </c>
      <c r="L164" s="46"/>
      <c r="M164" s="221" t="s">
        <v>19</v>
      </c>
      <c r="N164" s="222" t="s">
        <v>45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318</v>
      </c>
      <c r="AT164" s="225" t="s">
        <v>155</v>
      </c>
      <c r="AU164" s="225" t="s">
        <v>81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318</v>
      </c>
      <c r="BM164" s="225" t="s">
        <v>357</v>
      </c>
    </row>
    <row r="165" s="2" customFormat="1">
      <c r="A165" s="40"/>
      <c r="B165" s="41"/>
      <c r="C165" s="42"/>
      <c r="D165" s="227" t="s">
        <v>160</v>
      </c>
      <c r="E165" s="42"/>
      <c r="F165" s="228" t="s">
        <v>356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160</v>
      </c>
      <c r="AU165" s="19" t="s">
        <v>81</v>
      </c>
    </row>
    <row r="166" s="2" customFormat="1" ht="16.5" customHeight="1">
      <c r="A166" s="40"/>
      <c r="B166" s="41"/>
      <c r="C166" s="214" t="s">
        <v>358</v>
      </c>
      <c r="D166" s="214" t="s">
        <v>155</v>
      </c>
      <c r="E166" s="215" t="s">
        <v>359</v>
      </c>
      <c r="F166" s="216" t="s">
        <v>360</v>
      </c>
      <c r="G166" s="217" t="s">
        <v>317</v>
      </c>
      <c r="H166" s="218">
        <v>1</v>
      </c>
      <c r="I166" s="219"/>
      <c r="J166" s="220">
        <f>ROUND(I166*H166,2)</f>
        <v>0</v>
      </c>
      <c r="K166" s="216" t="s">
        <v>256</v>
      </c>
      <c r="L166" s="46"/>
      <c r="M166" s="221" t="s">
        <v>19</v>
      </c>
      <c r="N166" s="222" t="s">
        <v>45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318</v>
      </c>
      <c r="AT166" s="225" t="s">
        <v>155</v>
      </c>
      <c r="AU166" s="225" t="s">
        <v>81</v>
      </c>
      <c r="AY166" s="19" t="s">
        <v>152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81</v>
      </c>
      <c r="BK166" s="226">
        <f>ROUND(I166*H166,2)</f>
        <v>0</v>
      </c>
      <c r="BL166" s="19" t="s">
        <v>318</v>
      </c>
      <c r="BM166" s="225" t="s">
        <v>361</v>
      </c>
    </row>
    <row r="167" s="2" customFormat="1">
      <c r="A167" s="40"/>
      <c r="B167" s="41"/>
      <c r="C167" s="42"/>
      <c r="D167" s="227" t="s">
        <v>160</v>
      </c>
      <c r="E167" s="42"/>
      <c r="F167" s="228" t="s">
        <v>360</v>
      </c>
      <c r="G167" s="42"/>
      <c r="H167" s="42"/>
      <c r="I167" s="229"/>
      <c r="J167" s="42"/>
      <c r="K167" s="42"/>
      <c r="L167" s="46"/>
      <c r="M167" s="271"/>
      <c r="N167" s="272"/>
      <c r="O167" s="273"/>
      <c r="P167" s="273"/>
      <c r="Q167" s="273"/>
      <c r="R167" s="273"/>
      <c r="S167" s="273"/>
      <c r="T167" s="274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160</v>
      </c>
      <c r="AU167" s="19" t="s">
        <v>81</v>
      </c>
    </row>
    <row r="168" s="2" customFormat="1" ht="6.96" customHeight="1">
      <c r="A168" s="40"/>
      <c r="B168" s="61"/>
      <c r="C168" s="62"/>
      <c r="D168" s="62"/>
      <c r="E168" s="62"/>
      <c r="F168" s="62"/>
      <c r="G168" s="62"/>
      <c r="H168" s="62"/>
      <c r="I168" s="62"/>
      <c r="J168" s="62"/>
      <c r="K168" s="62"/>
      <c r="L168" s="46"/>
      <c r="M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</sheetData>
  <sheetProtection sheet="1" autoFilter="0" formatColumns="0" formatRows="0" objects="1" scenarios="1" spinCount="100000" saltValue="5MJ3HF6RmbBQFyvyyNAjkcX/Z5YqaW+/Y0h0cc3iNg1kNE2479xr66XbNs2j03maD4GnUtgfX5TOE4lISQ1CfA==" hashValue="2rW0DjJiIFfQD1YeWUJR7Qcsxf45fCoPog30ReDXlX5sE1Y7wXTN8xfiOcwobnesQVscQPs1XDq4ZUFZFaozVw==" algorithmName="SHA-512" password="CC35"/>
  <autoFilter ref="C86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5_02/751721121"/>
    <hyperlink ref="F96" r:id="rId2" display="https://podminky.urs.cz/item/CS_URS_2025_02/751711133"/>
    <hyperlink ref="F102" r:id="rId3" display="https://podminky.urs.cz/item/CS_URS_2025_02/751791111"/>
    <hyperlink ref="F109" r:id="rId4" display="https://podminky.urs.cz/item/CS_URS_2025_02/751791112"/>
    <hyperlink ref="F116" r:id="rId5" display="https://podminky.urs.cz/item/CS_URS_2025_02/751791113"/>
    <hyperlink ref="F121" r:id="rId6" display="https://podminky.urs.cz/item/CS_URS_2025_02/751791114"/>
    <hyperlink ref="F128" r:id="rId7" display="https://podminky.urs.cz/item/CS_URS_2025_02/751791115"/>
    <hyperlink ref="F135" r:id="rId8" display="https://podminky.urs.cz/item/CS_URS_2025_02/751791116"/>
    <hyperlink ref="F147" r:id="rId9" display="https://podminky.urs.cz/item/CS_URS_2025_02/75179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362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ROUND((SUM(BE89:BE127)),  2)</f>
        <v>0</v>
      </c>
      <c r="G35" s="40"/>
      <c r="H35" s="40"/>
      <c r="I35" s="159">
        <v>0.20999999999999999</v>
      </c>
      <c r="J35" s="158">
        <f>ROUND(((SUM(BE89:BE127))*I35),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ROUND((SUM(BF89:BF127)),  2)</f>
        <v>0</v>
      </c>
      <c r="G36" s="40"/>
      <c r="H36" s="40"/>
      <c r="I36" s="159">
        <v>0.12</v>
      </c>
      <c r="J36" s="158">
        <f>ROUND(((SUM(BF89:BF127))*I36),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ROUND((SUM(BG89:BG127)),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ROUND((SUM(BH89:BH127)),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ROUND((SUM(BI89:BI127)),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6 -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363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364</v>
      </c>
      <c r="E65" s="179"/>
      <c r="F65" s="179"/>
      <c r="G65" s="179"/>
      <c r="H65" s="179"/>
      <c r="I65" s="179"/>
      <c r="J65" s="180">
        <f>J93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365</v>
      </c>
      <c r="E66" s="179"/>
      <c r="F66" s="179"/>
      <c r="G66" s="179"/>
      <c r="H66" s="179"/>
      <c r="I66" s="179"/>
      <c r="J66" s="180">
        <f>J102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247</v>
      </c>
      <c r="E67" s="179"/>
      <c r="F67" s="179"/>
      <c r="G67" s="179"/>
      <c r="H67" s="179"/>
      <c r="I67" s="179"/>
      <c r="J67" s="180">
        <f>J115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137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IROP výzva 37 (ZŠ Písečná)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122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123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124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6 - Elektroinstalace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ZŠ Písečná 5144, Chomutov</v>
      </c>
      <c r="G83" s="42"/>
      <c r="H83" s="42"/>
      <c r="I83" s="34" t="s">
        <v>23</v>
      </c>
      <c r="J83" s="74" t="str">
        <f>IF(J14="","",J14)</f>
        <v>29. 1. 2026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Statutární město Chomutov</v>
      </c>
      <c r="G85" s="42"/>
      <c r="H85" s="42"/>
      <c r="I85" s="34" t="s">
        <v>32</v>
      </c>
      <c r="J85" s="38" t="str">
        <f>E23</f>
        <v>Digitronic CZ s.r.o. Hradec Králové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30</v>
      </c>
      <c r="D86" s="42"/>
      <c r="E86" s="42"/>
      <c r="F86" s="29" t="str">
        <f>IF(E20="","",E20)</f>
        <v>Vyplň údaj</v>
      </c>
      <c r="G86" s="42"/>
      <c r="H86" s="42"/>
      <c r="I86" s="34" t="s">
        <v>36</v>
      </c>
      <c r="J86" s="38" t="str">
        <f>E26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138</v>
      </c>
      <c r="D88" s="190" t="s">
        <v>59</v>
      </c>
      <c r="E88" s="190" t="s">
        <v>55</v>
      </c>
      <c r="F88" s="190" t="s">
        <v>56</v>
      </c>
      <c r="G88" s="190" t="s">
        <v>139</v>
      </c>
      <c r="H88" s="190" t="s">
        <v>140</v>
      </c>
      <c r="I88" s="190" t="s">
        <v>141</v>
      </c>
      <c r="J88" s="190" t="s">
        <v>128</v>
      </c>
      <c r="K88" s="191" t="s">
        <v>142</v>
      </c>
      <c r="L88" s="192"/>
      <c r="M88" s="94" t="s">
        <v>19</v>
      </c>
      <c r="N88" s="95" t="s">
        <v>44</v>
      </c>
      <c r="O88" s="95" t="s">
        <v>143</v>
      </c>
      <c r="P88" s="95" t="s">
        <v>144</v>
      </c>
      <c r="Q88" s="95" t="s">
        <v>145</v>
      </c>
      <c r="R88" s="95" t="s">
        <v>146</v>
      </c>
      <c r="S88" s="95" t="s">
        <v>147</v>
      </c>
      <c r="T88" s="96" t="s">
        <v>148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149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P90+P93+P102+P115</f>
        <v>0</v>
      </c>
      <c r="Q89" s="98"/>
      <c r="R89" s="195">
        <f>R90+R93+R102+R115</f>
        <v>0</v>
      </c>
      <c r="S89" s="98"/>
      <c r="T89" s="196">
        <f>T90+T93+T102+T115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73</v>
      </c>
      <c r="AU89" s="19" t="s">
        <v>129</v>
      </c>
      <c r="BK89" s="197">
        <f>BK90+BK93+BK102+BK115</f>
        <v>0</v>
      </c>
    </row>
    <row r="90" s="12" customFormat="1" ht="25.92" customHeight="1">
      <c r="A90" s="12"/>
      <c r="B90" s="198"/>
      <c r="C90" s="199"/>
      <c r="D90" s="200" t="s">
        <v>73</v>
      </c>
      <c r="E90" s="201" t="s">
        <v>366</v>
      </c>
      <c r="F90" s="201" t="s">
        <v>314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SUM(P91:P92)</f>
        <v>0</v>
      </c>
      <c r="Q90" s="206"/>
      <c r="R90" s="207">
        <f>SUM(R91:R92)</f>
        <v>0</v>
      </c>
      <c r="S90" s="206"/>
      <c r="T90" s="208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81</v>
      </c>
      <c r="AT90" s="210" t="s">
        <v>73</v>
      </c>
      <c r="AU90" s="210" t="s">
        <v>74</v>
      </c>
      <c r="AY90" s="209" t="s">
        <v>152</v>
      </c>
      <c r="BK90" s="211">
        <f>SUM(BK91:BK92)</f>
        <v>0</v>
      </c>
    </row>
    <row r="91" s="2" customFormat="1" ht="24.15" customHeight="1">
      <c r="A91" s="40"/>
      <c r="B91" s="41"/>
      <c r="C91" s="214" t="s">
        <v>81</v>
      </c>
      <c r="D91" s="214" t="s">
        <v>155</v>
      </c>
      <c r="E91" s="215" t="s">
        <v>367</v>
      </c>
      <c r="F91" s="216" t="s">
        <v>368</v>
      </c>
      <c r="G91" s="217" t="s">
        <v>266</v>
      </c>
      <c r="H91" s="218">
        <v>150</v>
      </c>
      <c r="I91" s="219"/>
      <c r="J91" s="220">
        <f>ROUND(I91*H91,2)</f>
        <v>0</v>
      </c>
      <c r="K91" s="216" t="s">
        <v>256</v>
      </c>
      <c r="L91" s="46"/>
      <c r="M91" s="221" t="s">
        <v>19</v>
      </c>
      <c r="N91" s="222" t="s">
        <v>45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88</v>
      </c>
      <c r="AT91" s="225" t="s">
        <v>155</v>
      </c>
      <c r="AU91" s="225" t="s">
        <v>81</v>
      </c>
      <c r="AY91" s="19" t="s">
        <v>152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81</v>
      </c>
      <c r="BK91" s="226">
        <f>ROUND(I91*H91,2)</f>
        <v>0</v>
      </c>
      <c r="BL91" s="19" t="s">
        <v>88</v>
      </c>
      <c r="BM91" s="225" t="s">
        <v>83</v>
      </c>
    </row>
    <row r="92" s="2" customFormat="1">
      <c r="A92" s="40"/>
      <c r="B92" s="41"/>
      <c r="C92" s="42"/>
      <c r="D92" s="227" t="s">
        <v>160</v>
      </c>
      <c r="E92" s="42"/>
      <c r="F92" s="228" t="s">
        <v>368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160</v>
      </c>
      <c r="AU92" s="19" t="s">
        <v>81</v>
      </c>
    </row>
    <row r="93" s="12" customFormat="1" ht="25.92" customHeight="1">
      <c r="A93" s="12"/>
      <c r="B93" s="198"/>
      <c r="C93" s="199"/>
      <c r="D93" s="200" t="s">
        <v>73</v>
      </c>
      <c r="E93" s="201" t="s">
        <v>369</v>
      </c>
      <c r="F93" s="201" t="s">
        <v>370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SUM(P94:P101)</f>
        <v>0</v>
      </c>
      <c r="Q93" s="206"/>
      <c r="R93" s="207">
        <f>SUM(R94:R101)</f>
        <v>0</v>
      </c>
      <c r="S93" s="206"/>
      <c r="T93" s="208">
        <f>SUM(T94:T101)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81</v>
      </c>
      <c r="AT93" s="210" t="s">
        <v>73</v>
      </c>
      <c r="AU93" s="210" t="s">
        <v>74</v>
      </c>
      <c r="AY93" s="209" t="s">
        <v>152</v>
      </c>
      <c r="BK93" s="211">
        <f>SUM(BK94:BK101)</f>
        <v>0</v>
      </c>
    </row>
    <row r="94" s="2" customFormat="1" ht="16.5" customHeight="1">
      <c r="A94" s="40"/>
      <c r="B94" s="41"/>
      <c r="C94" s="214" t="s">
        <v>83</v>
      </c>
      <c r="D94" s="214" t="s">
        <v>155</v>
      </c>
      <c r="E94" s="215" t="s">
        <v>371</v>
      </c>
      <c r="F94" s="216" t="s">
        <v>372</v>
      </c>
      <c r="G94" s="217" t="s">
        <v>266</v>
      </c>
      <c r="H94" s="218">
        <v>210</v>
      </c>
      <c r="I94" s="219"/>
      <c r="J94" s="220">
        <f>ROUND(I94*H94,2)</f>
        <v>0</v>
      </c>
      <c r="K94" s="216" t="s">
        <v>256</v>
      </c>
      <c r="L94" s="46"/>
      <c r="M94" s="221" t="s">
        <v>19</v>
      </c>
      <c r="N94" s="222" t="s">
        <v>45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88</v>
      </c>
      <c r="AT94" s="225" t="s">
        <v>155</v>
      </c>
      <c r="AU94" s="225" t="s">
        <v>81</v>
      </c>
      <c r="AY94" s="19" t="s">
        <v>152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81</v>
      </c>
      <c r="BK94" s="226">
        <f>ROUND(I94*H94,2)</f>
        <v>0</v>
      </c>
      <c r="BL94" s="19" t="s">
        <v>88</v>
      </c>
      <c r="BM94" s="225" t="s">
        <v>88</v>
      </c>
    </row>
    <row r="95" s="2" customFormat="1">
      <c r="A95" s="40"/>
      <c r="B95" s="41"/>
      <c r="C95" s="42"/>
      <c r="D95" s="227" t="s">
        <v>160</v>
      </c>
      <c r="E95" s="42"/>
      <c r="F95" s="228" t="s">
        <v>372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160</v>
      </c>
      <c r="AU95" s="19" t="s">
        <v>81</v>
      </c>
    </row>
    <row r="96" s="2" customFormat="1" ht="16.5" customHeight="1">
      <c r="A96" s="40"/>
      <c r="B96" s="41"/>
      <c r="C96" s="234" t="s">
        <v>106</v>
      </c>
      <c r="D96" s="234" t="s">
        <v>186</v>
      </c>
      <c r="E96" s="235" t="s">
        <v>373</v>
      </c>
      <c r="F96" s="236" t="s">
        <v>374</v>
      </c>
      <c r="G96" s="237" t="s">
        <v>266</v>
      </c>
      <c r="H96" s="238">
        <v>210</v>
      </c>
      <c r="I96" s="239"/>
      <c r="J96" s="240">
        <f>ROUND(I96*H96,2)</f>
        <v>0</v>
      </c>
      <c r="K96" s="236" t="s">
        <v>256</v>
      </c>
      <c r="L96" s="241"/>
      <c r="M96" s="242" t="s">
        <v>19</v>
      </c>
      <c r="N96" s="243" t="s">
        <v>45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183</v>
      </c>
      <c r="AT96" s="225" t="s">
        <v>186</v>
      </c>
      <c r="AU96" s="225" t="s">
        <v>81</v>
      </c>
      <c r="AY96" s="19" t="s">
        <v>152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88</v>
      </c>
      <c r="BM96" s="225" t="s">
        <v>91</v>
      </c>
    </row>
    <row r="97" s="2" customFormat="1">
      <c r="A97" s="40"/>
      <c r="B97" s="41"/>
      <c r="C97" s="42"/>
      <c r="D97" s="227" t="s">
        <v>160</v>
      </c>
      <c r="E97" s="42"/>
      <c r="F97" s="228" t="s">
        <v>374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160</v>
      </c>
      <c r="AU97" s="19" t="s">
        <v>81</v>
      </c>
    </row>
    <row r="98" s="2" customFormat="1" ht="16.5" customHeight="1">
      <c r="A98" s="40"/>
      <c r="B98" s="41"/>
      <c r="C98" s="214" t="s">
        <v>88</v>
      </c>
      <c r="D98" s="214" t="s">
        <v>155</v>
      </c>
      <c r="E98" s="215" t="s">
        <v>375</v>
      </c>
      <c r="F98" s="216" t="s">
        <v>376</v>
      </c>
      <c r="G98" s="217" t="s">
        <v>317</v>
      </c>
      <c r="H98" s="218">
        <v>100</v>
      </c>
      <c r="I98" s="219"/>
      <c r="J98" s="220">
        <f>ROUND(I98*H98,2)</f>
        <v>0</v>
      </c>
      <c r="K98" s="216" t="s">
        <v>256</v>
      </c>
      <c r="L98" s="46"/>
      <c r="M98" s="221" t="s">
        <v>19</v>
      </c>
      <c r="N98" s="222" t="s">
        <v>45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88</v>
      </c>
      <c r="AT98" s="225" t="s">
        <v>155</v>
      </c>
      <c r="AU98" s="225" t="s">
        <v>81</v>
      </c>
      <c r="AY98" s="19" t="s">
        <v>152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81</v>
      </c>
      <c r="BK98" s="226">
        <f>ROUND(I98*H98,2)</f>
        <v>0</v>
      </c>
      <c r="BL98" s="19" t="s">
        <v>88</v>
      </c>
      <c r="BM98" s="225" t="s">
        <v>183</v>
      </c>
    </row>
    <row r="99" s="2" customFormat="1">
      <c r="A99" s="40"/>
      <c r="B99" s="41"/>
      <c r="C99" s="42"/>
      <c r="D99" s="227" t="s">
        <v>160</v>
      </c>
      <c r="E99" s="42"/>
      <c r="F99" s="228" t="s">
        <v>376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160</v>
      </c>
      <c r="AU99" s="19" t="s">
        <v>81</v>
      </c>
    </row>
    <row r="100" s="2" customFormat="1" ht="16.5" customHeight="1">
      <c r="A100" s="40"/>
      <c r="B100" s="41"/>
      <c r="C100" s="234" t="s">
        <v>109</v>
      </c>
      <c r="D100" s="234" t="s">
        <v>186</v>
      </c>
      <c r="E100" s="235" t="s">
        <v>377</v>
      </c>
      <c r="F100" s="236" t="s">
        <v>378</v>
      </c>
      <c r="G100" s="237" t="s">
        <v>317</v>
      </c>
      <c r="H100" s="238">
        <v>100</v>
      </c>
      <c r="I100" s="239"/>
      <c r="J100" s="240">
        <f>ROUND(I100*H100,2)</f>
        <v>0</v>
      </c>
      <c r="K100" s="236" t="s">
        <v>256</v>
      </c>
      <c r="L100" s="241"/>
      <c r="M100" s="242" t="s">
        <v>19</v>
      </c>
      <c r="N100" s="243" t="s">
        <v>45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183</v>
      </c>
      <c r="AT100" s="225" t="s">
        <v>186</v>
      </c>
      <c r="AU100" s="225" t="s">
        <v>81</v>
      </c>
      <c r="AY100" s="19" t="s">
        <v>152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88</v>
      </c>
      <c r="BM100" s="225" t="s">
        <v>190</v>
      </c>
    </row>
    <row r="101" s="2" customFormat="1">
      <c r="A101" s="40"/>
      <c r="B101" s="41"/>
      <c r="C101" s="42"/>
      <c r="D101" s="227" t="s">
        <v>160</v>
      </c>
      <c r="E101" s="42"/>
      <c r="F101" s="228" t="s">
        <v>378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81</v>
      </c>
    </row>
    <row r="102" s="12" customFormat="1" ht="25.92" customHeight="1">
      <c r="A102" s="12"/>
      <c r="B102" s="198"/>
      <c r="C102" s="199"/>
      <c r="D102" s="200" t="s">
        <v>73</v>
      </c>
      <c r="E102" s="201" t="s">
        <v>379</v>
      </c>
      <c r="F102" s="201" t="s">
        <v>380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SUM(P103:P114)</f>
        <v>0</v>
      </c>
      <c r="Q102" s="206"/>
      <c r="R102" s="207">
        <f>SUM(R103:R114)</f>
        <v>0</v>
      </c>
      <c r="S102" s="206"/>
      <c r="T102" s="208">
        <f>SUM(T103:T114)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81</v>
      </c>
      <c r="AT102" s="210" t="s">
        <v>73</v>
      </c>
      <c r="AU102" s="210" t="s">
        <v>74</v>
      </c>
      <c r="AY102" s="209" t="s">
        <v>152</v>
      </c>
      <c r="BK102" s="211">
        <f>SUM(BK103:BK114)</f>
        <v>0</v>
      </c>
    </row>
    <row r="103" s="2" customFormat="1" ht="24.15" customHeight="1">
      <c r="A103" s="40"/>
      <c r="B103" s="41"/>
      <c r="C103" s="214" t="s">
        <v>91</v>
      </c>
      <c r="D103" s="214" t="s">
        <v>155</v>
      </c>
      <c r="E103" s="215" t="s">
        <v>381</v>
      </c>
      <c r="F103" s="216" t="s">
        <v>382</v>
      </c>
      <c r="G103" s="217" t="s">
        <v>266</v>
      </c>
      <c r="H103" s="218">
        <v>20</v>
      </c>
      <c r="I103" s="219"/>
      <c r="J103" s="220">
        <f>ROUND(I103*H103,2)</f>
        <v>0</v>
      </c>
      <c r="K103" s="216" t="s">
        <v>256</v>
      </c>
      <c r="L103" s="46"/>
      <c r="M103" s="221" t="s">
        <v>19</v>
      </c>
      <c r="N103" s="222" t="s">
        <v>45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88</v>
      </c>
      <c r="AT103" s="225" t="s">
        <v>155</v>
      </c>
      <c r="AU103" s="225" t="s">
        <v>81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81</v>
      </c>
      <c r="BK103" s="226">
        <f>ROUND(I103*H103,2)</f>
        <v>0</v>
      </c>
      <c r="BL103" s="19" t="s">
        <v>88</v>
      </c>
      <c r="BM103" s="225" t="s">
        <v>8</v>
      </c>
    </row>
    <row r="104" s="2" customFormat="1">
      <c r="A104" s="40"/>
      <c r="B104" s="41"/>
      <c r="C104" s="42"/>
      <c r="D104" s="227" t="s">
        <v>160</v>
      </c>
      <c r="E104" s="42"/>
      <c r="F104" s="228" t="s">
        <v>382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160</v>
      </c>
      <c r="AU104" s="19" t="s">
        <v>81</v>
      </c>
    </row>
    <row r="105" s="2" customFormat="1" ht="24.15" customHeight="1">
      <c r="A105" s="40"/>
      <c r="B105" s="41"/>
      <c r="C105" s="234" t="s">
        <v>198</v>
      </c>
      <c r="D105" s="234" t="s">
        <v>186</v>
      </c>
      <c r="E105" s="235" t="s">
        <v>383</v>
      </c>
      <c r="F105" s="236" t="s">
        <v>384</v>
      </c>
      <c r="G105" s="237" t="s">
        <v>266</v>
      </c>
      <c r="H105" s="238">
        <v>20</v>
      </c>
      <c r="I105" s="239"/>
      <c r="J105" s="240">
        <f>ROUND(I105*H105,2)</f>
        <v>0</v>
      </c>
      <c r="K105" s="236" t="s">
        <v>256</v>
      </c>
      <c r="L105" s="241"/>
      <c r="M105" s="242" t="s">
        <v>19</v>
      </c>
      <c r="N105" s="243" t="s">
        <v>45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183</v>
      </c>
      <c r="AT105" s="225" t="s">
        <v>186</v>
      </c>
      <c r="AU105" s="225" t="s">
        <v>81</v>
      </c>
      <c r="AY105" s="19" t="s">
        <v>152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88</v>
      </c>
      <c r="BM105" s="225" t="s">
        <v>201</v>
      </c>
    </row>
    <row r="106" s="2" customFormat="1">
      <c r="A106" s="40"/>
      <c r="B106" s="41"/>
      <c r="C106" s="42"/>
      <c r="D106" s="227" t="s">
        <v>160</v>
      </c>
      <c r="E106" s="42"/>
      <c r="F106" s="228" t="s">
        <v>384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81</v>
      </c>
    </row>
    <row r="107" s="2" customFormat="1" ht="24.15" customHeight="1">
      <c r="A107" s="40"/>
      <c r="B107" s="41"/>
      <c r="C107" s="214" t="s">
        <v>183</v>
      </c>
      <c r="D107" s="214" t="s">
        <v>155</v>
      </c>
      <c r="E107" s="215" t="s">
        <v>385</v>
      </c>
      <c r="F107" s="216" t="s">
        <v>386</v>
      </c>
      <c r="G107" s="217" t="s">
        <v>266</v>
      </c>
      <c r="H107" s="218">
        <v>150</v>
      </c>
      <c r="I107" s="219"/>
      <c r="J107" s="220">
        <f>ROUND(I107*H107,2)</f>
        <v>0</v>
      </c>
      <c r="K107" s="216" t="s">
        <v>256</v>
      </c>
      <c r="L107" s="46"/>
      <c r="M107" s="221" t="s">
        <v>19</v>
      </c>
      <c r="N107" s="222" t="s">
        <v>45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88</v>
      </c>
      <c r="AT107" s="225" t="s">
        <v>155</v>
      </c>
      <c r="AU107" s="225" t="s">
        <v>81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81</v>
      </c>
      <c r="BK107" s="226">
        <f>ROUND(I107*H107,2)</f>
        <v>0</v>
      </c>
      <c r="BL107" s="19" t="s">
        <v>88</v>
      </c>
      <c r="BM107" s="225" t="s">
        <v>178</v>
      </c>
    </row>
    <row r="108" s="2" customFormat="1">
      <c r="A108" s="40"/>
      <c r="B108" s="41"/>
      <c r="C108" s="42"/>
      <c r="D108" s="227" t="s">
        <v>160</v>
      </c>
      <c r="E108" s="42"/>
      <c r="F108" s="228" t="s">
        <v>386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160</v>
      </c>
      <c r="AU108" s="19" t="s">
        <v>81</v>
      </c>
    </row>
    <row r="109" s="2" customFormat="1" ht="16.5" customHeight="1">
      <c r="A109" s="40"/>
      <c r="B109" s="41"/>
      <c r="C109" s="234" t="s">
        <v>153</v>
      </c>
      <c r="D109" s="234" t="s">
        <v>186</v>
      </c>
      <c r="E109" s="235" t="s">
        <v>387</v>
      </c>
      <c r="F109" s="236" t="s">
        <v>388</v>
      </c>
      <c r="G109" s="237" t="s">
        <v>266</v>
      </c>
      <c r="H109" s="238">
        <v>150</v>
      </c>
      <c r="I109" s="239"/>
      <c r="J109" s="240">
        <f>ROUND(I109*H109,2)</f>
        <v>0</v>
      </c>
      <c r="K109" s="236" t="s">
        <v>256</v>
      </c>
      <c r="L109" s="241"/>
      <c r="M109" s="242" t="s">
        <v>19</v>
      </c>
      <c r="N109" s="243" t="s">
        <v>45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183</v>
      </c>
      <c r="AT109" s="225" t="s">
        <v>186</v>
      </c>
      <c r="AU109" s="225" t="s">
        <v>81</v>
      </c>
      <c r="AY109" s="19" t="s">
        <v>152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81</v>
      </c>
      <c r="BK109" s="226">
        <f>ROUND(I109*H109,2)</f>
        <v>0</v>
      </c>
      <c r="BL109" s="19" t="s">
        <v>88</v>
      </c>
      <c r="BM109" s="225" t="s">
        <v>211</v>
      </c>
    </row>
    <row r="110" s="2" customFormat="1">
      <c r="A110" s="40"/>
      <c r="B110" s="41"/>
      <c r="C110" s="42"/>
      <c r="D110" s="227" t="s">
        <v>160</v>
      </c>
      <c r="E110" s="42"/>
      <c r="F110" s="228" t="s">
        <v>388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160</v>
      </c>
      <c r="AU110" s="19" t="s">
        <v>81</v>
      </c>
    </row>
    <row r="111" s="2" customFormat="1" ht="16.5" customHeight="1">
      <c r="A111" s="40"/>
      <c r="B111" s="41"/>
      <c r="C111" s="214" t="s">
        <v>190</v>
      </c>
      <c r="D111" s="214" t="s">
        <v>155</v>
      </c>
      <c r="E111" s="215" t="s">
        <v>389</v>
      </c>
      <c r="F111" s="216" t="s">
        <v>390</v>
      </c>
      <c r="G111" s="217" t="s">
        <v>266</v>
      </c>
      <c r="H111" s="218">
        <v>150</v>
      </c>
      <c r="I111" s="219"/>
      <c r="J111" s="220">
        <f>ROUND(I111*H111,2)</f>
        <v>0</v>
      </c>
      <c r="K111" s="216" t="s">
        <v>256</v>
      </c>
      <c r="L111" s="46"/>
      <c r="M111" s="221" t="s">
        <v>19</v>
      </c>
      <c r="N111" s="222" t="s">
        <v>45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88</v>
      </c>
      <c r="AT111" s="225" t="s">
        <v>155</v>
      </c>
      <c r="AU111" s="225" t="s">
        <v>81</v>
      </c>
      <c r="AY111" s="19" t="s">
        <v>152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88</v>
      </c>
      <c r="BM111" s="225" t="s">
        <v>216</v>
      </c>
    </row>
    <row r="112" s="2" customFormat="1">
      <c r="A112" s="40"/>
      <c r="B112" s="41"/>
      <c r="C112" s="42"/>
      <c r="D112" s="227" t="s">
        <v>160</v>
      </c>
      <c r="E112" s="42"/>
      <c r="F112" s="228" t="s">
        <v>390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160</v>
      </c>
      <c r="AU112" s="19" t="s">
        <v>81</v>
      </c>
    </row>
    <row r="113" s="2" customFormat="1" ht="16.5" customHeight="1">
      <c r="A113" s="40"/>
      <c r="B113" s="41"/>
      <c r="C113" s="234" t="s">
        <v>219</v>
      </c>
      <c r="D113" s="234" t="s">
        <v>186</v>
      </c>
      <c r="E113" s="235" t="s">
        <v>391</v>
      </c>
      <c r="F113" s="236" t="s">
        <v>392</v>
      </c>
      <c r="G113" s="237" t="s">
        <v>266</v>
      </c>
      <c r="H113" s="238">
        <v>150</v>
      </c>
      <c r="I113" s="239"/>
      <c r="J113" s="240">
        <f>ROUND(I113*H113,2)</f>
        <v>0</v>
      </c>
      <c r="K113" s="236" t="s">
        <v>256</v>
      </c>
      <c r="L113" s="241"/>
      <c r="M113" s="242" t="s">
        <v>19</v>
      </c>
      <c r="N113" s="243" t="s">
        <v>45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183</v>
      </c>
      <c r="AT113" s="225" t="s">
        <v>186</v>
      </c>
      <c r="AU113" s="225" t="s">
        <v>81</v>
      </c>
      <c r="AY113" s="19" t="s">
        <v>152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81</v>
      </c>
      <c r="BK113" s="226">
        <f>ROUND(I113*H113,2)</f>
        <v>0</v>
      </c>
      <c r="BL113" s="19" t="s">
        <v>88</v>
      </c>
      <c r="BM113" s="225" t="s">
        <v>222</v>
      </c>
    </row>
    <row r="114" s="2" customFormat="1">
      <c r="A114" s="40"/>
      <c r="B114" s="41"/>
      <c r="C114" s="42"/>
      <c r="D114" s="227" t="s">
        <v>160</v>
      </c>
      <c r="E114" s="42"/>
      <c r="F114" s="228" t="s">
        <v>392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160</v>
      </c>
      <c r="AU114" s="19" t="s">
        <v>81</v>
      </c>
    </row>
    <row r="115" s="12" customFormat="1" ht="25.92" customHeight="1">
      <c r="A115" s="12"/>
      <c r="B115" s="198"/>
      <c r="C115" s="199"/>
      <c r="D115" s="200" t="s">
        <v>73</v>
      </c>
      <c r="E115" s="201" t="s">
        <v>313</v>
      </c>
      <c r="F115" s="201" t="s">
        <v>314</v>
      </c>
      <c r="G115" s="199"/>
      <c r="H115" s="199"/>
      <c r="I115" s="202"/>
      <c r="J115" s="203">
        <f>BK115</f>
        <v>0</v>
      </c>
      <c r="K115" s="199"/>
      <c r="L115" s="204"/>
      <c r="M115" s="205"/>
      <c r="N115" s="206"/>
      <c r="O115" s="206"/>
      <c r="P115" s="207">
        <f>SUM(P116:P127)</f>
        <v>0</v>
      </c>
      <c r="Q115" s="206"/>
      <c r="R115" s="207">
        <f>SUM(R116:R127)</f>
        <v>0</v>
      </c>
      <c r="S115" s="206"/>
      <c r="T115" s="208">
        <f>SUM(T116:T127)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88</v>
      </c>
      <c r="AT115" s="210" t="s">
        <v>73</v>
      </c>
      <c r="AU115" s="210" t="s">
        <v>74</v>
      </c>
      <c r="AY115" s="209" t="s">
        <v>152</v>
      </c>
      <c r="BK115" s="211">
        <f>SUM(BK116:BK127)</f>
        <v>0</v>
      </c>
    </row>
    <row r="116" s="2" customFormat="1" ht="16.5" customHeight="1">
      <c r="A116" s="40"/>
      <c r="B116" s="41"/>
      <c r="C116" s="214" t="s">
        <v>8</v>
      </c>
      <c r="D116" s="214" t="s">
        <v>155</v>
      </c>
      <c r="E116" s="215" t="s">
        <v>393</v>
      </c>
      <c r="F116" s="216" t="s">
        <v>394</v>
      </c>
      <c r="G116" s="217" t="s">
        <v>395</v>
      </c>
      <c r="H116" s="218">
        <v>1</v>
      </c>
      <c r="I116" s="219"/>
      <c r="J116" s="220">
        <f>ROUND(I116*H116,2)</f>
        <v>0</v>
      </c>
      <c r="K116" s="216" t="s">
        <v>256</v>
      </c>
      <c r="L116" s="46"/>
      <c r="M116" s="221" t="s">
        <v>19</v>
      </c>
      <c r="N116" s="222" t="s">
        <v>45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318</v>
      </c>
      <c r="AT116" s="225" t="s">
        <v>155</v>
      </c>
      <c r="AU116" s="225" t="s">
        <v>81</v>
      </c>
      <c r="AY116" s="19" t="s">
        <v>152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81</v>
      </c>
      <c r="BK116" s="226">
        <f>ROUND(I116*H116,2)</f>
        <v>0</v>
      </c>
      <c r="BL116" s="19" t="s">
        <v>318</v>
      </c>
      <c r="BM116" s="225" t="s">
        <v>226</v>
      </c>
    </row>
    <row r="117" s="2" customFormat="1">
      <c r="A117" s="40"/>
      <c r="B117" s="41"/>
      <c r="C117" s="42"/>
      <c r="D117" s="227" t="s">
        <v>160</v>
      </c>
      <c r="E117" s="42"/>
      <c r="F117" s="228" t="s">
        <v>394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160</v>
      </c>
      <c r="AU117" s="19" t="s">
        <v>81</v>
      </c>
    </row>
    <row r="118" s="2" customFormat="1" ht="16.5" customHeight="1">
      <c r="A118" s="40"/>
      <c r="B118" s="41"/>
      <c r="C118" s="214" t="s">
        <v>231</v>
      </c>
      <c r="D118" s="214" t="s">
        <v>155</v>
      </c>
      <c r="E118" s="215" t="s">
        <v>396</v>
      </c>
      <c r="F118" s="216" t="s">
        <v>397</v>
      </c>
      <c r="G118" s="217" t="s">
        <v>395</v>
      </c>
      <c r="H118" s="218">
        <v>1</v>
      </c>
      <c r="I118" s="219"/>
      <c r="J118" s="220">
        <f>ROUND(I118*H118,2)</f>
        <v>0</v>
      </c>
      <c r="K118" s="216" t="s">
        <v>256</v>
      </c>
      <c r="L118" s="46"/>
      <c r="M118" s="221" t="s">
        <v>19</v>
      </c>
      <c r="N118" s="222" t="s">
        <v>45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318</v>
      </c>
      <c r="AT118" s="225" t="s">
        <v>155</v>
      </c>
      <c r="AU118" s="225" t="s">
        <v>81</v>
      </c>
      <c r="AY118" s="19" t="s">
        <v>152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318</v>
      </c>
      <c r="BM118" s="225" t="s">
        <v>235</v>
      </c>
    </row>
    <row r="119" s="2" customFormat="1">
      <c r="A119" s="40"/>
      <c r="B119" s="41"/>
      <c r="C119" s="42"/>
      <c r="D119" s="227" t="s">
        <v>160</v>
      </c>
      <c r="E119" s="42"/>
      <c r="F119" s="228" t="s">
        <v>397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160</v>
      </c>
      <c r="AU119" s="19" t="s">
        <v>81</v>
      </c>
    </row>
    <row r="120" s="2" customFormat="1" ht="16.5" customHeight="1">
      <c r="A120" s="40"/>
      <c r="B120" s="41"/>
      <c r="C120" s="214" t="s">
        <v>201</v>
      </c>
      <c r="D120" s="214" t="s">
        <v>155</v>
      </c>
      <c r="E120" s="215" t="s">
        <v>398</v>
      </c>
      <c r="F120" s="216" t="s">
        <v>399</v>
      </c>
      <c r="G120" s="217" t="s">
        <v>395</v>
      </c>
      <c r="H120" s="218">
        <v>1</v>
      </c>
      <c r="I120" s="219"/>
      <c r="J120" s="220">
        <f>ROUND(I120*H120,2)</f>
        <v>0</v>
      </c>
      <c r="K120" s="216" t="s">
        <v>256</v>
      </c>
      <c r="L120" s="46"/>
      <c r="M120" s="221" t="s">
        <v>19</v>
      </c>
      <c r="N120" s="222" t="s">
        <v>45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318</v>
      </c>
      <c r="AT120" s="225" t="s">
        <v>155</v>
      </c>
      <c r="AU120" s="225" t="s">
        <v>81</v>
      </c>
      <c r="AY120" s="19" t="s">
        <v>152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81</v>
      </c>
      <c r="BK120" s="226">
        <f>ROUND(I120*H120,2)</f>
        <v>0</v>
      </c>
      <c r="BL120" s="19" t="s">
        <v>318</v>
      </c>
      <c r="BM120" s="225" t="s">
        <v>241</v>
      </c>
    </row>
    <row r="121" s="2" customFormat="1">
      <c r="A121" s="40"/>
      <c r="B121" s="41"/>
      <c r="C121" s="42"/>
      <c r="D121" s="227" t="s">
        <v>160</v>
      </c>
      <c r="E121" s="42"/>
      <c r="F121" s="228" t="s">
        <v>399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160</v>
      </c>
      <c r="AU121" s="19" t="s">
        <v>81</v>
      </c>
    </row>
    <row r="122" s="2" customFormat="1" ht="16.5" customHeight="1">
      <c r="A122" s="40"/>
      <c r="B122" s="41"/>
      <c r="C122" s="214" t="s">
        <v>299</v>
      </c>
      <c r="D122" s="214" t="s">
        <v>155</v>
      </c>
      <c r="E122" s="215" t="s">
        <v>400</v>
      </c>
      <c r="F122" s="216" t="s">
        <v>401</v>
      </c>
      <c r="G122" s="217" t="s">
        <v>395</v>
      </c>
      <c r="H122" s="218">
        <v>1</v>
      </c>
      <c r="I122" s="219"/>
      <c r="J122" s="220">
        <f>ROUND(I122*H122,2)</f>
        <v>0</v>
      </c>
      <c r="K122" s="216" t="s">
        <v>256</v>
      </c>
      <c r="L122" s="46"/>
      <c r="M122" s="221" t="s">
        <v>19</v>
      </c>
      <c r="N122" s="222" t="s">
        <v>45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318</v>
      </c>
      <c r="AT122" s="225" t="s">
        <v>155</v>
      </c>
      <c r="AU122" s="225" t="s">
        <v>81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318</v>
      </c>
      <c r="BM122" s="225" t="s">
        <v>302</v>
      </c>
    </row>
    <row r="123" s="2" customFormat="1">
      <c r="A123" s="40"/>
      <c r="B123" s="41"/>
      <c r="C123" s="42"/>
      <c r="D123" s="227" t="s">
        <v>160</v>
      </c>
      <c r="E123" s="42"/>
      <c r="F123" s="228" t="s">
        <v>401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160</v>
      </c>
      <c r="AU123" s="19" t="s">
        <v>81</v>
      </c>
    </row>
    <row r="124" s="2" customFormat="1" ht="16.5" customHeight="1">
      <c r="A124" s="40"/>
      <c r="B124" s="41"/>
      <c r="C124" s="214" t="s">
        <v>178</v>
      </c>
      <c r="D124" s="214" t="s">
        <v>155</v>
      </c>
      <c r="E124" s="215" t="s">
        <v>402</v>
      </c>
      <c r="F124" s="216" t="s">
        <v>403</v>
      </c>
      <c r="G124" s="217" t="s">
        <v>395</v>
      </c>
      <c r="H124" s="218">
        <v>1</v>
      </c>
      <c r="I124" s="219"/>
      <c r="J124" s="220">
        <f>ROUND(I124*H124,2)</f>
        <v>0</v>
      </c>
      <c r="K124" s="216" t="s">
        <v>256</v>
      </c>
      <c r="L124" s="46"/>
      <c r="M124" s="221" t="s">
        <v>19</v>
      </c>
      <c r="N124" s="222" t="s">
        <v>45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318</v>
      </c>
      <c r="AT124" s="225" t="s">
        <v>155</v>
      </c>
      <c r="AU124" s="225" t="s">
        <v>81</v>
      </c>
      <c r="AY124" s="19" t="s">
        <v>152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318</v>
      </c>
      <c r="BM124" s="225" t="s">
        <v>189</v>
      </c>
    </row>
    <row r="125" s="2" customFormat="1">
      <c r="A125" s="40"/>
      <c r="B125" s="41"/>
      <c r="C125" s="42"/>
      <c r="D125" s="227" t="s">
        <v>160</v>
      </c>
      <c r="E125" s="42"/>
      <c r="F125" s="228" t="s">
        <v>403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160</v>
      </c>
      <c r="AU125" s="19" t="s">
        <v>81</v>
      </c>
    </row>
    <row r="126" s="2" customFormat="1" ht="16.5" customHeight="1">
      <c r="A126" s="40"/>
      <c r="B126" s="41"/>
      <c r="C126" s="214" t="s">
        <v>308</v>
      </c>
      <c r="D126" s="214" t="s">
        <v>155</v>
      </c>
      <c r="E126" s="215" t="s">
        <v>404</v>
      </c>
      <c r="F126" s="216" t="s">
        <v>405</v>
      </c>
      <c r="G126" s="217" t="s">
        <v>395</v>
      </c>
      <c r="H126" s="218">
        <v>1</v>
      </c>
      <c r="I126" s="219"/>
      <c r="J126" s="220">
        <f>ROUND(I126*H126,2)</f>
        <v>0</v>
      </c>
      <c r="K126" s="216" t="s">
        <v>256</v>
      </c>
      <c r="L126" s="46"/>
      <c r="M126" s="221" t="s">
        <v>19</v>
      </c>
      <c r="N126" s="222" t="s">
        <v>45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318</v>
      </c>
      <c r="AT126" s="225" t="s">
        <v>155</v>
      </c>
      <c r="AU126" s="225" t="s">
        <v>81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318</v>
      </c>
      <c r="BM126" s="225" t="s">
        <v>311</v>
      </c>
    </row>
    <row r="127" s="2" customFormat="1">
      <c r="A127" s="40"/>
      <c r="B127" s="41"/>
      <c r="C127" s="42"/>
      <c r="D127" s="227" t="s">
        <v>160</v>
      </c>
      <c r="E127" s="42"/>
      <c r="F127" s="228" t="s">
        <v>405</v>
      </c>
      <c r="G127" s="42"/>
      <c r="H127" s="42"/>
      <c r="I127" s="229"/>
      <c r="J127" s="42"/>
      <c r="K127" s="42"/>
      <c r="L127" s="46"/>
      <c r="M127" s="271"/>
      <c r="N127" s="272"/>
      <c r="O127" s="273"/>
      <c r="P127" s="273"/>
      <c r="Q127" s="273"/>
      <c r="R127" s="273"/>
      <c r="S127" s="273"/>
      <c r="T127" s="27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81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9mG+dhU0NE8zQXwpcDhW2ssS+JBt2iZFv3pROMkJYseTnfYnTHnsDL/jtFk2M45OukPjmfg6hTvHYa3jzRm3KA==" hashValue="TzYT5yvRuy4784pyu7QfKW3nCUYi40g0v5qsgrCVNDmk8pEfS4j7pPHOclrve0QTQ4vwXL3b7r/0ih9Pt4k4/g==" algorithmName="SHA-512" password="CC35"/>
  <autoFilter ref="C88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406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ROUND(J101,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ROUND((SUM(BE101:BE264)),  2)</f>
        <v>0</v>
      </c>
      <c r="G35" s="40"/>
      <c r="H35" s="40"/>
      <c r="I35" s="159">
        <v>0.20999999999999999</v>
      </c>
      <c r="J35" s="158">
        <f>ROUND(((SUM(BE101:BE264))*I35),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ROUND((SUM(BF101:BF264)),  2)</f>
        <v>0</v>
      </c>
      <c r="G36" s="40"/>
      <c r="H36" s="40"/>
      <c r="I36" s="159">
        <v>0.12</v>
      </c>
      <c r="J36" s="158">
        <f>ROUND(((SUM(BF101:BF264))*I36),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ROUND((SUM(BG101:BG264)),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ROUND((SUM(BH101:BH264)),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ROUND((SUM(BI101:BI264)),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Slaboproud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J101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407</v>
      </c>
      <c r="E64" s="179"/>
      <c r="F64" s="179"/>
      <c r="G64" s="179"/>
      <c r="H64" s="179"/>
      <c r="I64" s="179"/>
      <c r="J64" s="180">
        <f>J102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408</v>
      </c>
      <c r="E65" s="184"/>
      <c r="F65" s="184"/>
      <c r="G65" s="184"/>
      <c r="H65" s="184"/>
      <c r="I65" s="184"/>
      <c r="J65" s="185">
        <f>J103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409</v>
      </c>
      <c r="E66" s="184"/>
      <c r="F66" s="184"/>
      <c r="G66" s="184"/>
      <c r="H66" s="184"/>
      <c r="I66" s="184"/>
      <c r="J66" s="185">
        <f>J112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410</v>
      </c>
      <c r="E67" s="184"/>
      <c r="F67" s="184"/>
      <c r="G67" s="184"/>
      <c r="H67" s="184"/>
      <c r="I67" s="184"/>
      <c r="J67" s="185">
        <f>J127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411</v>
      </c>
      <c r="E68" s="184"/>
      <c r="F68" s="184"/>
      <c r="G68" s="184"/>
      <c r="H68" s="184"/>
      <c r="I68" s="184"/>
      <c r="J68" s="185">
        <f>J138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412</v>
      </c>
      <c r="E69" s="184"/>
      <c r="F69" s="184"/>
      <c r="G69" s="184"/>
      <c r="H69" s="184"/>
      <c r="I69" s="184"/>
      <c r="J69" s="185">
        <f>J143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413</v>
      </c>
      <c r="E70" s="184"/>
      <c r="F70" s="184"/>
      <c r="G70" s="184"/>
      <c r="H70" s="184"/>
      <c r="I70" s="184"/>
      <c r="J70" s="185">
        <f>J146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414</v>
      </c>
      <c r="E71" s="184"/>
      <c r="F71" s="184"/>
      <c r="G71" s="184"/>
      <c r="H71" s="184"/>
      <c r="I71" s="184"/>
      <c r="J71" s="185">
        <f>J151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415</v>
      </c>
      <c r="E72" s="184"/>
      <c r="F72" s="184"/>
      <c r="G72" s="184"/>
      <c r="H72" s="184"/>
      <c r="I72" s="184"/>
      <c r="J72" s="185">
        <f>J158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416</v>
      </c>
      <c r="E73" s="184"/>
      <c r="F73" s="184"/>
      <c r="G73" s="184"/>
      <c r="H73" s="184"/>
      <c r="I73" s="184"/>
      <c r="J73" s="185">
        <f>J161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417</v>
      </c>
      <c r="E74" s="184"/>
      <c r="F74" s="184"/>
      <c r="G74" s="184"/>
      <c r="H74" s="184"/>
      <c r="I74" s="184"/>
      <c r="J74" s="185">
        <f>J164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418</v>
      </c>
      <c r="E75" s="184"/>
      <c r="F75" s="184"/>
      <c r="G75" s="184"/>
      <c r="H75" s="184"/>
      <c r="I75" s="184"/>
      <c r="J75" s="185">
        <f>J167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419</v>
      </c>
      <c r="E76" s="184"/>
      <c r="F76" s="184"/>
      <c r="G76" s="184"/>
      <c r="H76" s="184"/>
      <c r="I76" s="184"/>
      <c r="J76" s="185">
        <f>J171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420</v>
      </c>
      <c r="E77" s="184"/>
      <c r="F77" s="184"/>
      <c r="G77" s="184"/>
      <c r="H77" s="184"/>
      <c r="I77" s="184"/>
      <c r="J77" s="185">
        <f>J246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421</v>
      </c>
      <c r="E78" s="184"/>
      <c r="F78" s="184"/>
      <c r="G78" s="184"/>
      <c r="H78" s="184"/>
      <c r="I78" s="184"/>
      <c r="J78" s="185">
        <f>J251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422</v>
      </c>
      <c r="E79" s="184"/>
      <c r="F79" s="184"/>
      <c r="G79" s="184"/>
      <c r="H79" s="184"/>
      <c r="I79" s="184"/>
      <c r="J79" s="185">
        <f>J260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137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71" t="str">
        <f>E7</f>
        <v>IROP výzva 37 (ZŠ Písečná)</v>
      </c>
      <c r="F89" s="34"/>
      <c r="G89" s="34"/>
      <c r="H89" s="34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" customFormat="1" ht="12" customHeight="1">
      <c r="B90" s="23"/>
      <c r="C90" s="34" t="s">
        <v>122</v>
      </c>
      <c r="D90" s="24"/>
      <c r="E90" s="24"/>
      <c r="F90" s="24"/>
      <c r="G90" s="24"/>
      <c r="H90" s="24"/>
      <c r="I90" s="24"/>
      <c r="J90" s="24"/>
      <c r="K90" s="24"/>
      <c r="L90" s="22"/>
    </row>
    <row r="91" s="2" customFormat="1" ht="16.5" customHeight="1">
      <c r="A91" s="40"/>
      <c r="B91" s="41"/>
      <c r="C91" s="42"/>
      <c r="D91" s="42"/>
      <c r="E91" s="171" t="s">
        <v>123</v>
      </c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124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E11</f>
        <v>02 - Slaboproud</v>
      </c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21</v>
      </c>
      <c r="D95" s="42"/>
      <c r="E95" s="42"/>
      <c r="F95" s="29" t="str">
        <f>F14</f>
        <v>ZŠ Písečná 5144, Chomutov</v>
      </c>
      <c r="G95" s="42"/>
      <c r="H95" s="42"/>
      <c r="I95" s="34" t="s">
        <v>23</v>
      </c>
      <c r="J95" s="74" t="str">
        <f>IF(J14="","",J14)</f>
        <v>29. 1. 2026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25.65" customHeight="1">
      <c r="A97" s="40"/>
      <c r="B97" s="41"/>
      <c r="C97" s="34" t="s">
        <v>25</v>
      </c>
      <c r="D97" s="42"/>
      <c r="E97" s="42"/>
      <c r="F97" s="29" t="str">
        <f>E17</f>
        <v>Statutární město Chomutov</v>
      </c>
      <c r="G97" s="42"/>
      <c r="H97" s="42"/>
      <c r="I97" s="34" t="s">
        <v>32</v>
      </c>
      <c r="J97" s="38" t="str">
        <f>E23</f>
        <v>Digitronic CZ s.r.o. Hradec Králové</v>
      </c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30</v>
      </c>
      <c r="D98" s="42"/>
      <c r="E98" s="42"/>
      <c r="F98" s="29" t="str">
        <f>IF(E20="","",E20)</f>
        <v>Vyplň údaj</v>
      </c>
      <c r="G98" s="42"/>
      <c r="H98" s="42"/>
      <c r="I98" s="34" t="s">
        <v>36</v>
      </c>
      <c r="J98" s="38" t="str">
        <f>E26</f>
        <v xml:space="preserve"> </v>
      </c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87"/>
      <c r="B100" s="188"/>
      <c r="C100" s="189" t="s">
        <v>138</v>
      </c>
      <c r="D100" s="190" t="s">
        <v>59</v>
      </c>
      <c r="E100" s="190" t="s">
        <v>55</v>
      </c>
      <c r="F100" s="190" t="s">
        <v>56</v>
      </c>
      <c r="G100" s="190" t="s">
        <v>139</v>
      </c>
      <c r="H100" s="190" t="s">
        <v>140</v>
      </c>
      <c r="I100" s="190" t="s">
        <v>141</v>
      </c>
      <c r="J100" s="190" t="s">
        <v>128</v>
      </c>
      <c r="K100" s="191" t="s">
        <v>142</v>
      </c>
      <c r="L100" s="192"/>
      <c r="M100" s="94" t="s">
        <v>19</v>
      </c>
      <c r="N100" s="95" t="s">
        <v>44</v>
      </c>
      <c r="O100" s="95" t="s">
        <v>143</v>
      </c>
      <c r="P100" s="95" t="s">
        <v>144</v>
      </c>
      <c r="Q100" s="95" t="s">
        <v>145</v>
      </c>
      <c r="R100" s="95" t="s">
        <v>146</v>
      </c>
      <c r="S100" s="95" t="s">
        <v>147</v>
      </c>
      <c r="T100" s="96" t="s">
        <v>148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="2" customFormat="1" ht="22.8" customHeight="1">
      <c r="A101" s="40"/>
      <c r="B101" s="41"/>
      <c r="C101" s="101" t="s">
        <v>149</v>
      </c>
      <c r="D101" s="42"/>
      <c r="E101" s="42"/>
      <c r="F101" s="42"/>
      <c r="G101" s="42"/>
      <c r="H101" s="42"/>
      <c r="I101" s="42"/>
      <c r="J101" s="193">
        <f>BK101</f>
        <v>0</v>
      </c>
      <c r="K101" s="42"/>
      <c r="L101" s="46"/>
      <c r="M101" s="97"/>
      <c r="N101" s="194"/>
      <c r="O101" s="98"/>
      <c r="P101" s="195">
        <f>P102</f>
        <v>0</v>
      </c>
      <c r="Q101" s="98"/>
      <c r="R101" s="195">
        <f>R102</f>
        <v>0</v>
      </c>
      <c r="S101" s="98"/>
      <c r="T101" s="196">
        <f>T102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73</v>
      </c>
      <c r="AU101" s="19" t="s">
        <v>129</v>
      </c>
      <c r="BK101" s="197">
        <f>BK102</f>
        <v>0</v>
      </c>
    </row>
    <row r="102" s="12" customFormat="1" ht="25.92" customHeight="1">
      <c r="A102" s="12"/>
      <c r="B102" s="198"/>
      <c r="C102" s="199"/>
      <c r="D102" s="200" t="s">
        <v>73</v>
      </c>
      <c r="E102" s="201" t="s">
        <v>423</v>
      </c>
      <c r="F102" s="201" t="s">
        <v>424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P103+P112+P127+P138+P143+P146+P151+P158+P161+P164+P167+P171+P246+P251+P260</f>
        <v>0</v>
      </c>
      <c r="Q102" s="206"/>
      <c r="R102" s="207">
        <f>R103+R112+R127+R138+R143+R146+R151+R158+R161+R164+R167+R171+R246+R251+R260</f>
        <v>0</v>
      </c>
      <c r="S102" s="206"/>
      <c r="T102" s="208">
        <f>T103+T112+T127+T138+T143+T146+T151+T158+T161+T164+T167+T171+T246+T251+T260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81</v>
      </c>
      <c r="AT102" s="210" t="s">
        <v>73</v>
      </c>
      <c r="AU102" s="210" t="s">
        <v>74</v>
      </c>
      <c r="AY102" s="209" t="s">
        <v>152</v>
      </c>
      <c r="BK102" s="211">
        <f>BK103+BK112+BK127+BK138+BK143+BK146+BK151+BK158+BK161+BK164+BK167+BK171+BK246+BK251+BK260</f>
        <v>0</v>
      </c>
    </row>
    <row r="103" s="12" customFormat="1" ht="22.8" customHeight="1">
      <c r="A103" s="12"/>
      <c r="B103" s="198"/>
      <c r="C103" s="199"/>
      <c r="D103" s="200" t="s">
        <v>73</v>
      </c>
      <c r="E103" s="212" t="s">
        <v>425</v>
      </c>
      <c r="F103" s="212" t="s">
        <v>426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SUM(P104:P111)</f>
        <v>0</v>
      </c>
      <c r="Q103" s="206"/>
      <c r="R103" s="207">
        <f>SUM(R104:R111)</f>
        <v>0</v>
      </c>
      <c r="S103" s="206"/>
      <c r="T103" s="208">
        <f>SUM(T104:T111)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81</v>
      </c>
      <c r="AT103" s="210" t="s">
        <v>73</v>
      </c>
      <c r="AU103" s="210" t="s">
        <v>81</v>
      </c>
      <c r="AY103" s="209" t="s">
        <v>152</v>
      </c>
      <c r="BK103" s="211">
        <f>SUM(BK104:BK111)</f>
        <v>0</v>
      </c>
    </row>
    <row r="104" s="2" customFormat="1" ht="24.15" customHeight="1">
      <c r="A104" s="40"/>
      <c r="B104" s="41"/>
      <c r="C104" s="214" t="s">
        <v>81</v>
      </c>
      <c r="D104" s="214" t="s">
        <v>155</v>
      </c>
      <c r="E104" s="215" t="s">
        <v>427</v>
      </c>
      <c r="F104" s="216" t="s">
        <v>428</v>
      </c>
      <c r="G104" s="217" t="s">
        <v>317</v>
      </c>
      <c r="H104" s="218">
        <v>22</v>
      </c>
      <c r="I104" s="219"/>
      <c r="J104" s="220">
        <f>ROUND(I104*H104,2)</f>
        <v>0</v>
      </c>
      <c r="K104" s="216" t="s">
        <v>256</v>
      </c>
      <c r="L104" s="46"/>
      <c r="M104" s="221" t="s">
        <v>19</v>
      </c>
      <c r="N104" s="222" t="s">
        <v>45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88</v>
      </c>
      <c r="AT104" s="225" t="s">
        <v>155</v>
      </c>
      <c r="AU104" s="225" t="s">
        <v>83</v>
      </c>
      <c r="AY104" s="19" t="s">
        <v>152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88</v>
      </c>
      <c r="BM104" s="225" t="s">
        <v>83</v>
      </c>
    </row>
    <row r="105" s="2" customFormat="1">
      <c r="A105" s="40"/>
      <c r="B105" s="41"/>
      <c r="C105" s="42"/>
      <c r="D105" s="227" t="s">
        <v>160</v>
      </c>
      <c r="E105" s="42"/>
      <c r="F105" s="228" t="s">
        <v>428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160</v>
      </c>
      <c r="AU105" s="19" t="s">
        <v>83</v>
      </c>
    </row>
    <row r="106" s="2" customFormat="1" ht="24.15" customHeight="1">
      <c r="A106" s="40"/>
      <c r="B106" s="41"/>
      <c r="C106" s="214" t="s">
        <v>83</v>
      </c>
      <c r="D106" s="214" t="s">
        <v>155</v>
      </c>
      <c r="E106" s="215" t="s">
        <v>429</v>
      </c>
      <c r="F106" s="216" t="s">
        <v>430</v>
      </c>
      <c r="G106" s="217" t="s">
        <v>317</v>
      </c>
      <c r="H106" s="218">
        <v>65</v>
      </c>
      <c r="I106" s="219"/>
      <c r="J106" s="220">
        <f>ROUND(I106*H106,2)</f>
        <v>0</v>
      </c>
      <c r="K106" s="216" t="s">
        <v>256</v>
      </c>
      <c r="L106" s="46"/>
      <c r="M106" s="221" t="s">
        <v>19</v>
      </c>
      <c r="N106" s="222" t="s">
        <v>45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88</v>
      </c>
      <c r="AT106" s="225" t="s">
        <v>155</v>
      </c>
      <c r="AU106" s="225" t="s">
        <v>83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88</v>
      </c>
      <c r="BM106" s="225" t="s">
        <v>88</v>
      </c>
    </row>
    <row r="107" s="2" customFormat="1">
      <c r="A107" s="40"/>
      <c r="B107" s="41"/>
      <c r="C107" s="42"/>
      <c r="D107" s="227" t="s">
        <v>160</v>
      </c>
      <c r="E107" s="42"/>
      <c r="F107" s="228" t="s">
        <v>430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160</v>
      </c>
      <c r="AU107" s="19" t="s">
        <v>83</v>
      </c>
    </row>
    <row r="108" s="2" customFormat="1" ht="24.15" customHeight="1">
      <c r="A108" s="40"/>
      <c r="B108" s="41"/>
      <c r="C108" s="214" t="s">
        <v>106</v>
      </c>
      <c r="D108" s="214" t="s">
        <v>155</v>
      </c>
      <c r="E108" s="215" t="s">
        <v>431</v>
      </c>
      <c r="F108" s="216" t="s">
        <v>432</v>
      </c>
      <c r="G108" s="217" t="s">
        <v>317</v>
      </c>
      <c r="H108" s="218">
        <v>22</v>
      </c>
      <c r="I108" s="219"/>
      <c r="J108" s="220">
        <f>ROUND(I108*H108,2)</f>
        <v>0</v>
      </c>
      <c r="K108" s="216" t="s">
        <v>256</v>
      </c>
      <c r="L108" s="46"/>
      <c r="M108" s="221" t="s">
        <v>19</v>
      </c>
      <c r="N108" s="222" t="s">
        <v>45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88</v>
      </c>
      <c r="AT108" s="225" t="s">
        <v>155</v>
      </c>
      <c r="AU108" s="225" t="s">
        <v>83</v>
      </c>
      <c r="AY108" s="19" t="s">
        <v>152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88</v>
      </c>
      <c r="BM108" s="225" t="s">
        <v>91</v>
      </c>
    </row>
    <row r="109" s="2" customFormat="1">
      <c r="A109" s="40"/>
      <c r="B109" s="41"/>
      <c r="C109" s="42"/>
      <c r="D109" s="227" t="s">
        <v>160</v>
      </c>
      <c r="E109" s="42"/>
      <c r="F109" s="228" t="s">
        <v>432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160</v>
      </c>
      <c r="AU109" s="19" t="s">
        <v>83</v>
      </c>
    </row>
    <row r="110" s="2" customFormat="1" ht="24.15" customHeight="1">
      <c r="A110" s="40"/>
      <c r="B110" s="41"/>
      <c r="C110" s="214" t="s">
        <v>88</v>
      </c>
      <c r="D110" s="214" t="s">
        <v>155</v>
      </c>
      <c r="E110" s="215" t="s">
        <v>433</v>
      </c>
      <c r="F110" s="216" t="s">
        <v>434</v>
      </c>
      <c r="G110" s="217" t="s">
        <v>317</v>
      </c>
      <c r="H110" s="218">
        <v>65</v>
      </c>
      <c r="I110" s="219"/>
      <c r="J110" s="220">
        <f>ROUND(I110*H110,2)</f>
        <v>0</v>
      </c>
      <c r="K110" s="216" t="s">
        <v>256</v>
      </c>
      <c r="L110" s="46"/>
      <c r="M110" s="221" t="s">
        <v>19</v>
      </c>
      <c r="N110" s="222" t="s">
        <v>45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88</v>
      </c>
      <c r="AT110" s="225" t="s">
        <v>155</v>
      </c>
      <c r="AU110" s="225" t="s">
        <v>83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88</v>
      </c>
      <c r="BM110" s="225" t="s">
        <v>183</v>
      </c>
    </row>
    <row r="111" s="2" customFormat="1">
      <c r="A111" s="40"/>
      <c r="B111" s="41"/>
      <c r="C111" s="42"/>
      <c r="D111" s="227" t="s">
        <v>160</v>
      </c>
      <c r="E111" s="42"/>
      <c r="F111" s="228" t="s">
        <v>434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160</v>
      </c>
      <c r="AU111" s="19" t="s">
        <v>83</v>
      </c>
    </row>
    <row r="112" s="12" customFormat="1" ht="22.8" customHeight="1">
      <c r="A112" s="12"/>
      <c r="B112" s="198"/>
      <c r="C112" s="199"/>
      <c r="D112" s="200" t="s">
        <v>73</v>
      </c>
      <c r="E112" s="212" t="s">
        <v>435</v>
      </c>
      <c r="F112" s="212" t="s">
        <v>436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SUM(P113:P126)</f>
        <v>0</v>
      </c>
      <c r="Q112" s="206"/>
      <c r="R112" s="207">
        <f>SUM(R113:R126)</f>
        <v>0</v>
      </c>
      <c r="S112" s="206"/>
      <c r="T112" s="208">
        <f>SUM(T113:T126)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81</v>
      </c>
      <c r="AT112" s="210" t="s">
        <v>73</v>
      </c>
      <c r="AU112" s="210" t="s">
        <v>81</v>
      </c>
      <c r="AY112" s="209" t="s">
        <v>152</v>
      </c>
      <c r="BK112" s="211">
        <f>SUM(BK113:BK126)</f>
        <v>0</v>
      </c>
    </row>
    <row r="113" s="2" customFormat="1" ht="24.15" customHeight="1">
      <c r="A113" s="40"/>
      <c r="B113" s="41"/>
      <c r="C113" s="214" t="s">
        <v>109</v>
      </c>
      <c r="D113" s="214" t="s">
        <v>155</v>
      </c>
      <c r="E113" s="215" t="s">
        <v>437</v>
      </c>
      <c r="F113" s="216" t="s">
        <v>438</v>
      </c>
      <c r="G113" s="217" t="s">
        <v>439</v>
      </c>
      <c r="H113" s="218">
        <v>20</v>
      </c>
      <c r="I113" s="219"/>
      <c r="J113" s="220">
        <f>ROUND(I113*H113,2)</f>
        <v>0</v>
      </c>
      <c r="K113" s="216" t="s">
        <v>256</v>
      </c>
      <c r="L113" s="46"/>
      <c r="M113" s="221" t="s">
        <v>19</v>
      </c>
      <c r="N113" s="222" t="s">
        <v>45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88</v>
      </c>
      <c r="AT113" s="225" t="s">
        <v>155</v>
      </c>
      <c r="AU113" s="225" t="s">
        <v>83</v>
      </c>
      <c r="AY113" s="19" t="s">
        <v>152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81</v>
      </c>
      <c r="BK113" s="226">
        <f>ROUND(I113*H113,2)</f>
        <v>0</v>
      </c>
      <c r="BL113" s="19" t="s">
        <v>88</v>
      </c>
      <c r="BM113" s="225" t="s">
        <v>190</v>
      </c>
    </row>
    <row r="114" s="2" customFormat="1">
      <c r="A114" s="40"/>
      <c r="B114" s="41"/>
      <c r="C114" s="42"/>
      <c r="D114" s="227" t="s">
        <v>160</v>
      </c>
      <c r="E114" s="42"/>
      <c r="F114" s="228" t="s">
        <v>438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160</v>
      </c>
      <c r="AU114" s="19" t="s">
        <v>83</v>
      </c>
    </row>
    <row r="115" s="2" customFormat="1" ht="16.5" customHeight="1">
      <c r="A115" s="40"/>
      <c r="B115" s="41"/>
      <c r="C115" s="214" t="s">
        <v>91</v>
      </c>
      <c r="D115" s="214" t="s">
        <v>155</v>
      </c>
      <c r="E115" s="215" t="s">
        <v>440</v>
      </c>
      <c r="F115" s="216" t="s">
        <v>441</v>
      </c>
      <c r="G115" s="217" t="s">
        <v>317</v>
      </c>
      <c r="H115" s="218">
        <v>1</v>
      </c>
      <c r="I115" s="219"/>
      <c r="J115" s="220">
        <f>ROUND(I115*H115,2)</f>
        <v>0</v>
      </c>
      <c r="K115" s="216" t="s">
        <v>256</v>
      </c>
      <c r="L115" s="46"/>
      <c r="M115" s="221" t="s">
        <v>19</v>
      </c>
      <c r="N115" s="222" t="s">
        <v>45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88</v>
      </c>
      <c r="AT115" s="225" t="s">
        <v>155</v>
      </c>
      <c r="AU115" s="225" t="s">
        <v>83</v>
      </c>
      <c r="AY115" s="19" t="s">
        <v>152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88</v>
      </c>
      <c r="BM115" s="225" t="s">
        <v>8</v>
      </c>
    </row>
    <row r="116" s="2" customFormat="1">
      <c r="A116" s="40"/>
      <c r="B116" s="41"/>
      <c r="C116" s="42"/>
      <c r="D116" s="227" t="s">
        <v>160</v>
      </c>
      <c r="E116" s="42"/>
      <c r="F116" s="228" t="s">
        <v>441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160</v>
      </c>
      <c r="AU116" s="19" t="s">
        <v>83</v>
      </c>
    </row>
    <row r="117" s="2" customFormat="1" ht="37.8" customHeight="1">
      <c r="A117" s="40"/>
      <c r="B117" s="41"/>
      <c r="C117" s="214" t="s">
        <v>198</v>
      </c>
      <c r="D117" s="214" t="s">
        <v>155</v>
      </c>
      <c r="E117" s="215" t="s">
        <v>442</v>
      </c>
      <c r="F117" s="216" t="s">
        <v>443</v>
      </c>
      <c r="G117" s="217" t="s">
        <v>317</v>
      </c>
      <c r="H117" s="218">
        <v>1</v>
      </c>
      <c r="I117" s="219"/>
      <c r="J117" s="220">
        <f>ROUND(I117*H117,2)</f>
        <v>0</v>
      </c>
      <c r="K117" s="216" t="s">
        <v>256</v>
      </c>
      <c r="L117" s="46"/>
      <c r="M117" s="221" t="s">
        <v>19</v>
      </c>
      <c r="N117" s="222" t="s">
        <v>45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88</v>
      </c>
      <c r="AT117" s="225" t="s">
        <v>155</v>
      </c>
      <c r="AU117" s="225" t="s">
        <v>83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81</v>
      </c>
      <c r="BK117" s="226">
        <f>ROUND(I117*H117,2)</f>
        <v>0</v>
      </c>
      <c r="BL117" s="19" t="s">
        <v>88</v>
      </c>
      <c r="BM117" s="225" t="s">
        <v>201</v>
      </c>
    </row>
    <row r="118" s="2" customFormat="1">
      <c r="A118" s="40"/>
      <c r="B118" s="41"/>
      <c r="C118" s="42"/>
      <c r="D118" s="227" t="s">
        <v>160</v>
      </c>
      <c r="E118" s="42"/>
      <c r="F118" s="228" t="s">
        <v>443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83</v>
      </c>
    </row>
    <row r="119" s="2" customFormat="1" ht="49.05" customHeight="1">
      <c r="A119" s="40"/>
      <c r="B119" s="41"/>
      <c r="C119" s="214" t="s">
        <v>183</v>
      </c>
      <c r="D119" s="214" t="s">
        <v>155</v>
      </c>
      <c r="E119" s="215" t="s">
        <v>444</v>
      </c>
      <c r="F119" s="216" t="s">
        <v>445</v>
      </c>
      <c r="G119" s="217" t="s">
        <v>317</v>
      </c>
      <c r="H119" s="218">
        <v>3</v>
      </c>
      <c r="I119" s="219"/>
      <c r="J119" s="220">
        <f>ROUND(I119*H119,2)</f>
        <v>0</v>
      </c>
      <c r="K119" s="216" t="s">
        <v>256</v>
      </c>
      <c r="L119" s="46"/>
      <c r="M119" s="221" t="s">
        <v>19</v>
      </c>
      <c r="N119" s="222" t="s">
        <v>45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88</v>
      </c>
      <c r="AT119" s="225" t="s">
        <v>155</v>
      </c>
      <c r="AU119" s="225" t="s">
        <v>83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88</v>
      </c>
      <c r="BM119" s="225" t="s">
        <v>178</v>
      </c>
    </row>
    <row r="120" s="2" customFormat="1">
      <c r="A120" s="40"/>
      <c r="B120" s="41"/>
      <c r="C120" s="42"/>
      <c r="D120" s="227" t="s">
        <v>160</v>
      </c>
      <c r="E120" s="42"/>
      <c r="F120" s="228" t="s">
        <v>445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160</v>
      </c>
      <c r="AU120" s="19" t="s">
        <v>83</v>
      </c>
    </row>
    <row r="121" s="2" customFormat="1" ht="16.5" customHeight="1">
      <c r="A121" s="40"/>
      <c r="B121" s="41"/>
      <c r="C121" s="214" t="s">
        <v>153</v>
      </c>
      <c r="D121" s="214" t="s">
        <v>155</v>
      </c>
      <c r="E121" s="215" t="s">
        <v>446</v>
      </c>
      <c r="F121" s="216" t="s">
        <v>447</v>
      </c>
      <c r="G121" s="217" t="s">
        <v>317</v>
      </c>
      <c r="H121" s="218">
        <v>3</v>
      </c>
      <c r="I121" s="219"/>
      <c r="J121" s="220">
        <f>ROUND(I121*H121,2)</f>
        <v>0</v>
      </c>
      <c r="K121" s="216" t="s">
        <v>256</v>
      </c>
      <c r="L121" s="46"/>
      <c r="M121" s="221" t="s">
        <v>19</v>
      </c>
      <c r="N121" s="222" t="s">
        <v>45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88</v>
      </c>
      <c r="AT121" s="225" t="s">
        <v>155</v>
      </c>
      <c r="AU121" s="225" t="s">
        <v>83</v>
      </c>
      <c r="AY121" s="19" t="s">
        <v>152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81</v>
      </c>
      <c r="BK121" s="226">
        <f>ROUND(I121*H121,2)</f>
        <v>0</v>
      </c>
      <c r="BL121" s="19" t="s">
        <v>88</v>
      </c>
      <c r="BM121" s="225" t="s">
        <v>211</v>
      </c>
    </row>
    <row r="122" s="2" customFormat="1">
      <c r="A122" s="40"/>
      <c r="B122" s="41"/>
      <c r="C122" s="42"/>
      <c r="D122" s="227" t="s">
        <v>160</v>
      </c>
      <c r="E122" s="42"/>
      <c r="F122" s="228" t="s">
        <v>447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83</v>
      </c>
    </row>
    <row r="123" s="2" customFormat="1" ht="16.5" customHeight="1">
      <c r="A123" s="40"/>
      <c r="B123" s="41"/>
      <c r="C123" s="214" t="s">
        <v>190</v>
      </c>
      <c r="D123" s="214" t="s">
        <v>155</v>
      </c>
      <c r="E123" s="215" t="s">
        <v>448</v>
      </c>
      <c r="F123" s="216" t="s">
        <v>449</v>
      </c>
      <c r="G123" s="217" t="s">
        <v>317</v>
      </c>
      <c r="H123" s="218">
        <v>50</v>
      </c>
      <c r="I123" s="219"/>
      <c r="J123" s="220">
        <f>ROUND(I123*H123,2)</f>
        <v>0</v>
      </c>
      <c r="K123" s="216" t="s">
        <v>256</v>
      </c>
      <c r="L123" s="46"/>
      <c r="M123" s="221" t="s">
        <v>19</v>
      </c>
      <c r="N123" s="222" t="s">
        <v>45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88</v>
      </c>
      <c r="AT123" s="225" t="s">
        <v>155</v>
      </c>
      <c r="AU123" s="225" t="s">
        <v>83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81</v>
      </c>
      <c r="BK123" s="226">
        <f>ROUND(I123*H123,2)</f>
        <v>0</v>
      </c>
      <c r="BL123" s="19" t="s">
        <v>88</v>
      </c>
      <c r="BM123" s="225" t="s">
        <v>216</v>
      </c>
    </row>
    <row r="124" s="2" customFormat="1">
      <c r="A124" s="40"/>
      <c r="B124" s="41"/>
      <c r="C124" s="42"/>
      <c r="D124" s="227" t="s">
        <v>160</v>
      </c>
      <c r="E124" s="42"/>
      <c r="F124" s="228" t="s">
        <v>450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160</v>
      </c>
      <c r="AU124" s="19" t="s">
        <v>83</v>
      </c>
    </row>
    <row r="125" s="2" customFormat="1" ht="16.5" customHeight="1">
      <c r="A125" s="40"/>
      <c r="B125" s="41"/>
      <c r="C125" s="214" t="s">
        <v>219</v>
      </c>
      <c r="D125" s="214" t="s">
        <v>155</v>
      </c>
      <c r="E125" s="215" t="s">
        <v>451</v>
      </c>
      <c r="F125" s="216" t="s">
        <v>452</v>
      </c>
      <c r="G125" s="217" t="s">
        <v>317</v>
      </c>
      <c r="H125" s="218">
        <v>50</v>
      </c>
      <c r="I125" s="219"/>
      <c r="J125" s="220">
        <f>ROUND(I125*H125,2)</f>
        <v>0</v>
      </c>
      <c r="K125" s="216" t="s">
        <v>256</v>
      </c>
      <c r="L125" s="46"/>
      <c r="M125" s="221" t="s">
        <v>19</v>
      </c>
      <c r="N125" s="222" t="s">
        <v>45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88</v>
      </c>
      <c r="AT125" s="225" t="s">
        <v>155</v>
      </c>
      <c r="AU125" s="225" t="s">
        <v>83</v>
      </c>
      <c r="AY125" s="19" t="s">
        <v>152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81</v>
      </c>
      <c r="BK125" s="226">
        <f>ROUND(I125*H125,2)</f>
        <v>0</v>
      </c>
      <c r="BL125" s="19" t="s">
        <v>88</v>
      </c>
      <c r="BM125" s="225" t="s">
        <v>222</v>
      </c>
    </row>
    <row r="126" s="2" customFormat="1">
      <c r="A126" s="40"/>
      <c r="B126" s="41"/>
      <c r="C126" s="42"/>
      <c r="D126" s="227" t="s">
        <v>160</v>
      </c>
      <c r="E126" s="42"/>
      <c r="F126" s="228" t="s">
        <v>453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160</v>
      </c>
      <c r="AU126" s="19" t="s">
        <v>83</v>
      </c>
    </row>
    <row r="127" s="12" customFormat="1" ht="22.8" customHeight="1">
      <c r="A127" s="12"/>
      <c r="B127" s="198"/>
      <c r="C127" s="199"/>
      <c r="D127" s="200" t="s">
        <v>73</v>
      </c>
      <c r="E127" s="212" t="s">
        <v>454</v>
      </c>
      <c r="F127" s="212" t="s">
        <v>455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SUM(P128:P137)</f>
        <v>0</v>
      </c>
      <c r="Q127" s="206"/>
      <c r="R127" s="207">
        <f>SUM(R128:R137)</f>
        <v>0</v>
      </c>
      <c r="S127" s="206"/>
      <c r="T127" s="208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81</v>
      </c>
      <c r="AT127" s="210" t="s">
        <v>73</v>
      </c>
      <c r="AU127" s="210" t="s">
        <v>81</v>
      </c>
      <c r="AY127" s="209" t="s">
        <v>152</v>
      </c>
      <c r="BK127" s="211">
        <f>SUM(BK128:BK137)</f>
        <v>0</v>
      </c>
    </row>
    <row r="128" s="2" customFormat="1" ht="24.15" customHeight="1">
      <c r="A128" s="40"/>
      <c r="B128" s="41"/>
      <c r="C128" s="214" t="s">
        <v>8</v>
      </c>
      <c r="D128" s="214" t="s">
        <v>155</v>
      </c>
      <c r="E128" s="215" t="s">
        <v>456</v>
      </c>
      <c r="F128" s="216" t="s">
        <v>457</v>
      </c>
      <c r="G128" s="217" t="s">
        <v>317</v>
      </c>
      <c r="H128" s="218">
        <v>4</v>
      </c>
      <c r="I128" s="219"/>
      <c r="J128" s="220">
        <f>ROUND(I128*H128,2)</f>
        <v>0</v>
      </c>
      <c r="K128" s="216" t="s">
        <v>256</v>
      </c>
      <c r="L128" s="46"/>
      <c r="M128" s="221" t="s">
        <v>19</v>
      </c>
      <c r="N128" s="222" t="s">
        <v>45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88</v>
      </c>
      <c r="AT128" s="225" t="s">
        <v>155</v>
      </c>
      <c r="AU128" s="225" t="s">
        <v>83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81</v>
      </c>
      <c r="BK128" s="226">
        <f>ROUND(I128*H128,2)</f>
        <v>0</v>
      </c>
      <c r="BL128" s="19" t="s">
        <v>88</v>
      </c>
      <c r="BM128" s="225" t="s">
        <v>226</v>
      </c>
    </row>
    <row r="129" s="2" customFormat="1">
      <c r="A129" s="40"/>
      <c r="B129" s="41"/>
      <c r="C129" s="42"/>
      <c r="D129" s="227" t="s">
        <v>160</v>
      </c>
      <c r="E129" s="42"/>
      <c r="F129" s="228" t="s">
        <v>457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160</v>
      </c>
      <c r="AU129" s="19" t="s">
        <v>83</v>
      </c>
    </row>
    <row r="130" s="2" customFormat="1" ht="24.15" customHeight="1">
      <c r="A130" s="40"/>
      <c r="B130" s="41"/>
      <c r="C130" s="214" t="s">
        <v>231</v>
      </c>
      <c r="D130" s="214" t="s">
        <v>155</v>
      </c>
      <c r="E130" s="215" t="s">
        <v>458</v>
      </c>
      <c r="F130" s="216" t="s">
        <v>459</v>
      </c>
      <c r="G130" s="217" t="s">
        <v>317</v>
      </c>
      <c r="H130" s="218">
        <v>1</v>
      </c>
      <c r="I130" s="219"/>
      <c r="J130" s="220">
        <f>ROUND(I130*H130,2)</f>
        <v>0</v>
      </c>
      <c r="K130" s="216" t="s">
        <v>256</v>
      </c>
      <c r="L130" s="46"/>
      <c r="M130" s="221" t="s">
        <v>19</v>
      </c>
      <c r="N130" s="222" t="s">
        <v>45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88</v>
      </c>
      <c r="AT130" s="225" t="s">
        <v>155</v>
      </c>
      <c r="AU130" s="225" t="s">
        <v>83</v>
      </c>
      <c r="AY130" s="19" t="s">
        <v>152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81</v>
      </c>
      <c r="BK130" s="226">
        <f>ROUND(I130*H130,2)</f>
        <v>0</v>
      </c>
      <c r="BL130" s="19" t="s">
        <v>88</v>
      </c>
      <c r="BM130" s="225" t="s">
        <v>235</v>
      </c>
    </row>
    <row r="131" s="2" customFormat="1">
      <c r="A131" s="40"/>
      <c r="B131" s="41"/>
      <c r="C131" s="42"/>
      <c r="D131" s="227" t="s">
        <v>160</v>
      </c>
      <c r="E131" s="42"/>
      <c r="F131" s="228" t="s">
        <v>459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160</v>
      </c>
      <c r="AU131" s="19" t="s">
        <v>83</v>
      </c>
    </row>
    <row r="132" s="2" customFormat="1" ht="16.5" customHeight="1">
      <c r="A132" s="40"/>
      <c r="B132" s="41"/>
      <c r="C132" s="214" t="s">
        <v>201</v>
      </c>
      <c r="D132" s="214" t="s">
        <v>155</v>
      </c>
      <c r="E132" s="215" t="s">
        <v>460</v>
      </c>
      <c r="F132" s="216" t="s">
        <v>461</v>
      </c>
      <c r="G132" s="217" t="s">
        <v>317</v>
      </c>
      <c r="H132" s="218">
        <v>4</v>
      </c>
      <c r="I132" s="219"/>
      <c r="J132" s="220">
        <f>ROUND(I132*H132,2)</f>
        <v>0</v>
      </c>
      <c r="K132" s="216" t="s">
        <v>256</v>
      </c>
      <c r="L132" s="46"/>
      <c r="M132" s="221" t="s">
        <v>19</v>
      </c>
      <c r="N132" s="222" t="s">
        <v>45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88</v>
      </c>
      <c r="AT132" s="225" t="s">
        <v>155</v>
      </c>
      <c r="AU132" s="225" t="s">
        <v>83</v>
      </c>
      <c r="AY132" s="19" t="s">
        <v>152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81</v>
      </c>
      <c r="BK132" s="226">
        <f>ROUND(I132*H132,2)</f>
        <v>0</v>
      </c>
      <c r="BL132" s="19" t="s">
        <v>88</v>
      </c>
      <c r="BM132" s="225" t="s">
        <v>241</v>
      </c>
    </row>
    <row r="133" s="2" customFormat="1">
      <c r="A133" s="40"/>
      <c r="B133" s="41"/>
      <c r="C133" s="42"/>
      <c r="D133" s="227" t="s">
        <v>160</v>
      </c>
      <c r="E133" s="42"/>
      <c r="F133" s="228" t="s">
        <v>461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160</v>
      </c>
      <c r="AU133" s="19" t="s">
        <v>83</v>
      </c>
    </row>
    <row r="134" s="2" customFormat="1" ht="16.5" customHeight="1">
      <c r="A134" s="40"/>
      <c r="B134" s="41"/>
      <c r="C134" s="214" t="s">
        <v>299</v>
      </c>
      <c r="D134" s="214" t="s">
        <v>155</v>
      </c>
      <c r="E134" s="215" t="s">
        <v>462</v>
      </c>
      <c r="F134" s="216" t="s">
        <v>463</v>
      </c>
      <c r="G134" s="217" t="s">
        <v>317</v>
      </c>
      <c r="H134" s="218">
        <v>4</v>
      </c>
      <c r="I134" s="219"/>
      <c r="J134" s="220">
        <f>ROUND(I134*H134,2)</f>
        <v>0</v>
      </c>
      <c r="K134" s="216" t="s">
        <v>256</v>
      </c>
      <c r="L134" s="46"/>
      <c r="M134" s="221" t="s">
        <v>19</v>
      </c>
      <c r="N134" s="222" t="s">
        <v>45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88</v>
      </c>
      <c r="AT134" s="225" t="s">
        <v>155</v>
      </c>
      <c r="AU134" s="225" t="s">
        <v>83</v>
      </c>
      <c r="AY134" s="19" t="s">
        <v>152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88</v>
      </c>
      <c r="BM134" s="225" t="s">
        <v>302</v>
      </c>
    </row>
    <row r="135" s="2" customFormat="1">
      <c r="A135" s="40"/>
      <c r="B135" s="41"/>
      <c r="C135" s="42"/>
      <c r="D135" s="227" t="s">
        <v>160</v>
      </c>
      <c r="E135" s="42"/>
      <c r="F135" s="228" t="s">
        <v>463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160</v>
      </c>
      <c r="AU135" s="19" t="s">
        <v>83</v>
      </c>
    </row>
    <row r="136" s="2" customFormat="1" ht="16.5" customHeight="1">
      <c r="A136" s="40"/>
      <c r="B136" s="41"/>
      <c r="C136" s="214" t="s">
        <v>178</v>
      </c>
      <c r="D136" s="214" t="s">
        <v>155</v>
      </c>
      <c r="E136" s="215" t="s">
        <v>464</v>
      </c>
      <c r="F136" s="216" t="s">
        <v>465</v>
      </c>
      <c r="G136" s="217" t="s">
        <v>317</v>
      </c>
      <c r="H136" s="218">
        <v>4</v>
      </c>
      <c r="I136" s="219"/>
      <c r="J136" s="220">
        <f>ROUND(I136*H136,2)</f>
        <v>0</v>
      </c>
      <c r="K136" s="216" t="s">
        <v>256</v>
      </c>
      <c r="L136" s="46"/>
      <c r="M136" s="221" t="s">
        <v>19</v>
      </c>
      <c r="N136" s="222" t="s">
        <v>45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88</v>
      </c>
      <c r="AT136" s="225" t="s">
        <v>155</v>
      </c>
      <c r="AU136" s="225" t="s">
        <v>83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88</v>
      </c>
      <c r="BM136" s="225" t="s">
        <v>189</v>
      </c>
    </row>
    <row r="137" s="2" customFormat="1">
      <c r="A137" s="40"/>
      <c r="B137" s="41"/>
      <c r="C137" s="42"/>
      <c r="D137" s="227" t="s">
        <v>160</v>
      </c>
      <c r="E137" s="42"/>
      <c r="F137" s="228" t="s">
        <v>465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160</v>
      </c>
      <c r="AU137" s="19" t="s">
        <v>83</v>
      </c>
    </row>
    <row r="138" s="12" customFormat="1" ht="22.8" customHeight="1">
      <c r="A138" s="12"/>
      <c r="B138" s="198"/>
      <c r="C138" s="199"/>
      <c r="D138" s="200" t="s">
        <v>73</v>
      </c>
      <c r="E138" s="212" t="s">
        <v>466</v>
      </c>
      <c r="F138" s="212" t="s">
        <v>467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SUM(P139:P142)</f>
        <v>0</v>
      </c>
      <c r="Q138" s="206"/>
      <c r="R138" s="207">
        <f>SUM(R139:R142)</f>
        <v>0</v>
      </c>
      <c r="S138" s="206"/>
      <c r="T138" s="208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81</v>
      </c>
      <c r="AT138" s="210" t="s">
        <v>73</v>
      </c>
      <c r="AU138" s="210" t="s">
        <v>81</v>
      </c>
      <c r="AY138" s="209" t="s">
        <v>152</v>
      </c>
      <c r="BK138" s="211">
        <f>SUM(BK139:BK142)</f>
        <v>0</v>
      </c>
    </row>
    <row r="139" s="2" customFormat="1" ht="16.5" customHeight="1">
      <c r="A139" s="40"/>
      <c r="B139" s="41"/>
      <c r="C139" s="214" t="s">
        <v>308</v>
      </c>
      <c r="D139" s="214" t="s">
        <v>155</v>
      </c>
      <c r="E139" s="215" t="s">
        <v>468</v>
      </c>
      <c r="F139" s="216" t="s">
        <v>469</v>
      </c>
      <c r="G139" s="217" t="s">
        <v>317</v>
      </c>
      <c r="H139" s="218">
        <v>1</v>
      </c>
      <c r="I139" s="219"/>
      <c r="J139" s="220">
        <f>ROUND(I139*H139,2)</f>
        <v>0</v>
      </c>
      <c r="K139" s="216" t="s">
        <v>256</v>
      </c>
      <c r="L139" s="46"/>
      <c r="M139" s="221" t="s">
        <v>19</v>
      </c>
      <c r="N139" s="222" t="s">
        <v>45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88</v>
      </c>
      <c r="AT139" s="225" t="s">
        <v>155</v>
      </c>
      <c r="AU139" s="225" t="s">
        <v>83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81</v>
      </c>
      <c r="BK139" s="226">
        <f>ROUND(I139*H139,2)</f>
        <v>0</v>
      </c>
      <c r="BL139" s="19" t="s">
        <v>88</v>
      </c>
      <c r="BM139" s="225" t="s">
        <v>311</v>
      </c>
    </row>
    <row r="140" s="2" customFormat="1">
      <c r="A140" s="40"/>
      <c r="B140" s="41"/>
      <c r="C140" s="42"/>
      <c r="D140" s="227" t="s">
        <v>160</v>
      </c>
      <c r="E140" s="42"/>
      <c r="F140" s="228" t="s">
        <v>469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160</v>
      </c>
      <c r="AU140" s="19" t="s">
        <v>83</v>
      </c>
    </row>
    <row r="141" s="2" customFormat="1" ht="16.5" customHeight="1">
      <c r="A141" s="40"/>
      <c r="B141" s="41"/>
      <c r="C141" s="214" t="s">
        <v>211</v>
      </c>
      <c r="D141" s="214" t="s">
        <v>155</v>
      </c>
      <c r="E141" s="215" t="s">
        <v>470</v>
      </c>
      <c r="F141" s="216" t="s">
        <v>471</v>
      </c>
      <c r="G141" s="217" t="s">
        <v>317</v>
      </c>
      <c r="H141" s="218">
        <v>1</v>
      </c>
      <c r="I141" s="219"/>
      <c r="J141" s="220">
        <f>ROUND(I141*H141,2)</f>
        <v>0</v>
      </c>
      <c r="K141" s="216" t="s">
        <v>256</v>
      </c>
      <c r="L141" s="46"/>
      <c r="M141" s="221" t="s">
        <v>19</v>
      </c>
      <c r="N141" s="222" t="s">
        <v>45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88</v>
      </c>
      <c r="AT141" s="225" t="s">
        <v>155</v>
      </c>
      <c r="AU141" s="225" t="s">
        <v>83</v>
      </c>
      <c r="AY141" s="19" t="s">
        <v>152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81</v>
      </c>
      <c r="BK141" s="226">
        <f>ROUND(I141*H141,2)</f>
        <v>0</v>
      </c>
      <c r="BL141" s="19" t="s">
        <v>88</v>
      </c>
      <c r="BM141" s="225" t="s">
        <v>319</v>
      </c>
    </row>
    <row r="142" s="2" customFormat="1">
      <c r="A142" s="40"/>
      <c r="B142" s="41"/>
      <c r="C142" s="42"/>
      <c r="D142" s="227" t="s">
        <v>160</v>
      </c>
      <c r="E142" s="42"/>
      <c r="F142" s="228" t="s">
        <v>471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160</v>
      </c>
      <c r="AU142" s="19" t="s">
        <v>83</v>
      </c>
    </row>
    <row r="143" s="12" customFormat="1" ht="22.8" customHeight="1">
      <c r="A143" s="12"/>
      <c r="B143" s="198"/>
      <c r="C143" s="199"/>
      <c r="D143" s="200" t="s">
        <v>73</v>
      </c>
      <c r="E143" s="212" t="s">
        <v>472</v>
      </c>
      <c r="F143" s="212" t="s">
        <v>473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SUM(P144:P145)</f>
        <v>0</v>
      </c>
      <c r="Q143" s="206"/>
      <c r="R143" s="207">
        <f>SUM(R144:R145)</f>
        <v>0</v>
      </c>
      <c r="S143" s="206"/>
      <c r="T143" s="208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81</v>
      </c>
      <c r="AT143" s="210" t="s">
        <v>73</v>
      </c>
      <c r="AU143" s="210" t="s">
        <v>81</v>
      </c>
      <c r="AY143" s="209" t="s">
        <v>152</v>
      </c>
      <c r="BK143" s="211">
        <f>SUM(BK144:BK145)</f>
        <v>0</v>
      </c>
    </row>
    <row r="144" s="2" customFormat="1" ht="24.15" customHeight="1">
      <c r="A144" s="40"/>
      <c r="B144" s="41"/>
      <c r="C144" s="214" t="s">
        <v>321</v>
      </c>
      <c r="D144" s="214" t="s">
        <v>155</v>
      </c>
      <c r="E144" s="215" t="s">
        <v>474</v>
      </c>
      <c r="F144" s="216" t="s">
        <v>475</v>
      </c>
      <c r="G144" s="217" t="s">
        <v>317</v>
      </c>
      <c r="H144" s="218">
        <v>3</v>
      </c>
      <c r="I144" s="219"/>
      <c r="J144" s="220">
        <f>ROUND(I144*H144,2)</f>
        <v>0</v>
      </c>
      <c r="K144" s="216" t="s">
        <v>256</v>
      </c>
      <c r="L144" s="46"/>
      <c r="M144" s="221" t="s">
        <v>19</v>
      </c>
      <c r="N144" s="222" t="s">
        <v>45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88</v>
      </c>
      <c r="AT144" s="225" t="s">
        <v>155</v>
      </c>
      <c r="AU144" s="225" t="s">
        <v>83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88</v>
      </c>
      <c r="BM144" s="225" t="s">
        <v>324</v>
      </c>
    </row>
    <row r="145" s="2" customFormat="1">
      <c r="A145" s="40"/>
      <c r="B145" s="41"/>
      <c r="C145" s="42"/>
      <c r="D145" s="227" t="s">
        <v>160</v>
      </c>
      <c r="E145" s="42"/>
      <c r="F145" s="228" t="s">
        <v>475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160</v>
      </c>
      <c r="AU145" s="19" t="s">
        <v>83</v>
      </c>
    </row>
    <row r="146" s="12" customFormat="1" ht="22.8" customHeight="1">
      <c r="A146" s="12"/>
      <c r="B146" s="198"/>
      <c r="C146" s="199"/>
      <c r="D146" s="200" t="s">
        <v>73</v>
      </c>
      <c r="E146" s="212" t="s">
        <v>476</v>
      </c>
      <c r="F146" s="212" t="s">
        <v>477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SUM(P147:P150)</f>
        <v>0</v>
      </c>
      <c r="Q146" s="206"/>
      <c r="R146" s="207">
        <f>SUM(R147:R150)</f>
        <v>0</v>
      </c>
      <c r="S146" s="206"/>
      <c r="T146" s="208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81</v>
      </c>
      <c r="AT146" s="210" t="s">
        <v>73</v>
      </c>
      <c r="AU146" s="210" t="s">
        <v>81</v>
      </c>
      <c r="AY146" s="209" t="s">
        <v>152</v>
      </c>
      <c r="BK146" s="211">
        <f>SUM(BK147:BK150)</f>
        <v>0</v>
      </c>
    </row>
    <row r="147" s="2" customFormat="1" ht="21.75" customHeight="1">
      <c r="A147" s="40"/>
      <c r="B147" s="41"/>
      <c r="C147" s="214" t="s">
        <v>216</v>
      </c>
      <c r="D147" s="214" t="s">
        <v>155</v>
      </c>
      <c r="E147" s="215" t="s">
        <v>478</v>
      </c>
      <c r="F147" s="216" t="s">
        <v>479</v>
      </c>
      <c r="G147" s="217" t="s">
        <v>317</v>
      </c>
      <c r="H147" s="218">
        <v>2</v>
      </c>
      <c r="I147" s="219"/>
      <c r="J147" s="220">
        <f>ROUND(I147*H147,2)</f>
        <v>0</v>
      </c>
      <c r="K147" s="216" t="s">
        <v>256</v>
      </c>
      <c r="L147" s="46"/>
      <c r="M147" s="221" t="s">
        <v>19</v>
      </c>
      <c r="N147" s="222" t="s">
        <v>45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88</v>
      </c>
      <c r="AT147" s="225" t="s">
        <v>155</v>
      </c>
      <c r="AU147" s="225" t="s">
        <v>83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81</v>
      </c>
      <c r="BK147" s="226">
        <f>ROUND(I147*H147,2)</f>
        <v>0</v>
      </c>
      <c r="BL147" s="19" t="s">
        <v>88</v>
      </c>
      <c r="BM147" s="225" t="s">
        <v>328</v>
      </c>
    </row>
    <row r="148" s="2" customFormat="1">
      <c r="A148" s="40"/>
      <c r="B148" s="41"/>
      <c r="C148" s="42"/>
      <c r="D148" s="227" t="s">
        <v>160</v>
      </c>
      <c r="E148" s="42"/>
      <c r="F148" s="228" t="s">
        <v>479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160</v>
      </c>
      <c r="AU148" s="19" t="s">
        <v>83</v>
      </c>
    </row>
    <row r="149" s="2" customFormat="1" ht="21.75" customHeight="1">
      <c r="A149" s="40"/>
      <c r="B149" s="41"/>
      <c r="C149" s="214" t="s">
        <v>7</v>
      </c>
      <c r="D149" s="214" t="s">
        <v>155</v>
      </c>
      <c r="E149" s="215" t="s">
        <v>480</v>
      </c>
      <c r="F149" s="216" t="s">
        <v>481</v>
      </c>
      <c r="G149" s="217" t="s">
        <v>317</v>
      </c>
      <c r="H149" s="218">
        <v>2</v>
      </c>
      <c r="I149" s="219"/>
      <c r="J149" s="220">
        <f>ROUND(I149*H149,2)</f>
        <v>0</v>
      </c>
      <c r="K149" s="216" t="s">
        <v>256</v>
      </c>
      <c r="L149" s="46"/>
      <c r="M149" s="221" t="s">
        <v>19</v>
      </c>
      <c r="N149" s="222" t="s">
        <v>45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88</v>
      </c>
      <c r="AT149" s="225" t="s">
        <v>155</v>
      </c>
      <c r="AU149" s="225" t="s">
        <v>83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88</v>
      </c>
      <c r="BM149" s="225" t="s">
        <v>332</v>
      </c>
    </row>
    <row r="150" s="2" customFormat="1">
      <c r="A150" s="40"/>
      <c r="B150" s="41"/>
      <c r="C150" s="42"/>
      <c r="D150" s="227" t="s">
        <v>160</v>
      </c>
      <c r="E150" s="42"/>
      <c r="F150" s="228" t="s">
        <v>481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160</v>
      </c>
      <c r="AU150" s="19" t="s">
        <v>83</v>
      </c>
    </row>
    <row r="151" s="12" customFormat="1" ht="22.8" customHeight="1">
      <c r="A151" s="12"/>
      <c r="B151" s="198"/>
      <c r="C151" s="199"/>
      <c r="D151" s="200" t="s">
        <v>73</v>
      </c>
      <c r="E151" s="212" t="s">
        <v>482</v>
      </c>
      <c r="F151" s="212" t="s">
        <v>483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SUM(P152:P157)</f>
        <v>0</v>
      </c>
      <c r="Q151" s="206"/>
      <c r="R151" s="207">
        <f>SUM(R152:R157)</f>
        <v>0</v>
      </c>
      <c r="S151" s="206"/>
      <c r="T151" s="208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81</v>
      </c>
      <c r="AT151" s="210" t="s">
        <v>73</v>
      </c>
      <c r="AU151" s="210" t="s">
        <v>81</v>
      </c>
      <c r="AY151" s="209" t="s">
        <v>152</v>
      </c>
      <c r="BK151" s="211">
        <f>SUM(BK152:BK157)</f>
        <v>0</v>
      </c>
    </row>
    <row r="152" s="2" customFormat="1" ht="49.05" customHeight="1">
      <c r="A152" s="40"/>
      <c r="B152" s="41"/>
      <c r="C152" s="214" t="s">
        <v>222</v>
      </c>
      <c r="D152" s="214" t="s">
        <v>155</v>
      </c>
      <c r="E152" s="215" t="s">
        <v>484</v>
      </c>
      <c r="F152" s="216" t="s">
        <v>445</v>
      </c>
      <c r="G152" s="217" t="s">
        <v>317</v>
      </c>
      <c r="H152" s="218">
        <v>1</v>
      </c>
      <c r="I152" s="219"/>
      <c r="J152" s="220">
        <f>ROUND(I152*H152,2)</f>
        <v>0</v>
      </c>
      <c r="K152" s="216" t="s">
        <v>256</v>
      </c>
      <c r="L152" s="46"/>
      <c r="M152" s="221" t="s">
        <v>19</v>
      </c>
      <c r="N152" s="222" t="s">
        <v>45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88</v>
      </c>
      <c r="AT152" s="225" t="s">
        <v>155</v>
      </c>
      <c r="AU152" s="225" t="s">
        <v>83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88</v>
      </c>
      <c r="BM152" s="225" t="s">
        <v>335</v>
      </c>
    </row>
    <row r="153" s="2" customFormat="1">
      <c r="A153" s="40"/>
      <c r="B153" s="41"/>
      <c r="C153" s="42"/>
      <c r="D153" s="227" t="s">
        <v>160</v>
      </c>
      <c r="E153" s="42"/>
      <c r="F153" s="228" t="s">
        <v>445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83</v>
      </c>
    </row>
    <row r="154" s="2" customFormat="1" ht="16.5" customHeight="1">
      <c r="A154" s="40"/>
      <c r="B154" s="41"/>
      <c r="C154" s="214" t="s">
        <v>336</v>
      </c>
      <c r="D154" s="214" t="s">
        <v>155</v>
      </c>
      <c r="E154" s="215" t="s">
        <v>485</v>
      </c>
      <c r="F154" s="216" t="s">
        <v>447</v>
      </c>
      <c r="G154" s="217" t="s">
        <v>317</v>
      </c>
      <c r="H154" s="218">
        <v>1</v>
      </c>
      <c r="I154" s="219"/>
      <c r="J154" s="220">
        <f>ROUND(I154*H154,2)</f>
        <v>0</v>
      </c>
      <c r="K154" s="216" t="s">
        <v>256</v>
      </c>
      <c r="L154" s="46"/>
      <c r="M154" s="221" t="s">
        <v>19</v>
      </c>
      <c r="N154" s="222" t="s">
        <v>45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88</v>
      </c>
      <c r="AT154" s="225" t="s">
        <v>155</v>
      </c>
      <c r="AU154" s="225" t="s">
        <v>83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81</v>
      </c>
      <c r="BK154" s="226">
        <f>ROUND(I154*H154,2)</f>
        <v>0</v>
      </c>
      <c r="BL154" s="19" t="s">
        <v>88</v>
      </c>
      <c r="BM154" s="225" t="s">
        <v>339</v>
      </c>
    </row>
    <row r="155" s="2" customFormat="1">
      <c r="A155" s="40"/>
      <c r="B155" s="41"/>
      <c r="C155" s="42"/>
      <c r="D155" s="227" t="s">
        <v>160</v>
      </c>
      <c r="E155" s="42"/>
      <c r="F155" s="228" t="s">
        <v>447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160</v>
      </c>
      <c r="AU155" s="19" t="s">
        <v>83</v>
      </c>
    </row>
    <row r="156" s="2" customFormat="1" ht="16.5" customHeight="1">
      <c r="A156" s="40"/>
      <c r="B156" s="41"/>
      <c r="C156" s="214" t="s">
        <v>226</v>
      </c>
      <c r="D156" s="214" t="s">
        <v>155</v>
      </c>
      <c r="E156" s="215" t="s">
        <v>486</v>
      </c>
      <c r="F156" s="216" t="s">
        <v>452</v>
      </c>
      <c r="G156" s="217" t="s">
        <v>317</v>
      </c>
      <c r="H156" s="218">
        <v>30</v>
      </c>
      <c r="I156" s="219"/>
      <c r="J156" s="220">
        <f>ROUND(I156*H156,2)</f>
        <v>0</v>
      </c>
      <c r="K156" s="216" t="s">
        <v>256</v>
      </c>
      <c r="L156" s="46"/>
      <c r="M156" s="221" t="s">
        <v>19</v>
      </c>
      <c r="N156" s="222" t="s">
        <v>45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88</v>
      </c>
      <c r="AT156" s="225" t="s">
        <v>155</v>
      </c>
      <c r="AU156" s="225" t="s">
        <v>83</v>
      </c>
      <c r="AY156" s="19" t="s">
        <v>152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81</v>
      </c>
      <c r="BK156" s="226">
        <f>ROUND(I156*H156,2)</f>
        <v>0</v>
      </c>
      <c r="BL156" s="19" t="s">
        <v>88</v>
      </c>
      <c r="BM156" s="225" t="s">
        <v>342</v>
      </c>
    </row>
    <row r="157" s="2" customFormat="1">
      <c r="A157" s="40"/>
      <c r="B157" s="41"/>
      <c r="C157" s="42"/>
      <c r="D157" s="227" t="s">
        <v>160</v>
      </c>
      <c r="E157" s="42"/>
      <c r="F157" s="228" t="s">
        <v>453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160</v>
      </c>
      <c r="AU157" s="19" t="s">
        <v>83</v>
      </c>
    </row>
    <row r="158" s="12" customFormat="1" ht="22.8" customHeight="1">
      <c r="A158" s="12"/>
      <c r="B158" s="198"/>
      <c r="C158" s="199"/>
      <c r="D158" s="200" t="s">
        <v>73</v>
      </c>
      <c r="E158" s="212" t="s">
        <v>487</v>
      </c>
      <c r="F158" s="212" t="s">
        <v>488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SUM(P159:P160)</f>
        <v>0</v>
      </c>
      <c r="Q158" s="206"/>
      <c r="R158" s="207">
        <f>SUM(R159:R160)</f>
        <v>0</v>
      </c>
      <c r="S158" s="206"/>
      <c r="T158" s="208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81</v>
      </c>
      <c r="AT158" s="210" t="s">
        <v>73</v>
      </c>
      <c r="AU158" s="210" t="s">
        <v>81</v>
      </c>
      <c r="AY158" s="209" t="s">
        <v>152</v>
      </c>
      <c r="BK158" s="211">
        <f>SUM(BK159:BK160)</f>
        <v>0</v>
      </c>
    </row>
    <row r="159" s="2" customFormat="1" ht="16.5" customHeight="1">
      <c r="A159" s="40"/>
      <c r="B159" s="41"/>
      <c r="C159" s="214" t="s">
        <v>344</v>
      </c>
      <c r="D159" s="214" t="s">
        <v>155</v>
      </c>
      <c r="E159" s="215" t="s">
        <v>489</v>
      </c>
      <c r="F159" s="216" t="s">
        <v>471</v>
      </c>
      <c r="G159" s="217" t="s">
        <v>317</v>
      </c>
      <c r="H159" s="218">
        <v>1</v>
      </c>
      <c r="I159" s="219"/>
      <c r="J159" s="220">
        <f>ROUND(I159*H159,2)</f>
        <v>0</v>
      </c>
      <c r="K159" s="216" t="s">
        <v>256</v>
      </c>
      <c r="L159" s="46"/>
      <c r="M159" s="221" t="s">
        <v>19</v>
      </c>
      <c r="N159" s="222" t="s">
        <v>45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88</v>
      </c>
      <c r="AT159" s="225" t="s">
        <v>155</v>
      </c>
      <c r="AU159" s="225" t="s">
        <v>83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81</v>
      </c>
      <c r="BK159" s="226">
        <f>ROUND(I159*H159,2)</f>
        <v>0</v>
      </c>
      <c r="BL159" s="19" t="s">
        <v>88</v>
      </c>
      <c r="BM159" s="225" t="s">
        <v>347</v>
      </c>
    </row>
    <row r="160" s="2" customFormat="1">
      <c r="A160" s="40"/>
      <c r="B160" s="41"/>
      <c r="C160" s="42"/>
      <c r="D160" s="227" t="s">
        <v>160</v>
      </c>
      <c r="E160" s="42"/>
      <c r="F160" s="228" t="s">
        <v>471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160</v>
      </c>
      <c r="AU160" s="19" t="s">
        <v>83</v>
      </c>
    </row>
    <row r="161" s="12" customFormat="1" ht="22.8" customHeight="1">
      <c r="A161" s="12"/>
      <c r="B161" s="198"/>
      <c r="C161" s="199"/>
      <c r="D161" s="200" t="s">
        <v>73</v>
      </c>
      <c r="E161" s="212" t="s">
        <v>490</v>
      </c>
      <c r="F161" s="212" t="s">
        <v>491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SUM(P162:P163)</f>
        <v>0</v>
      </c>
      <c r="Q161" s="206"/>
      <c r="R161" s="207">
        <f>SUM(R162:R163)</f>
        <v>0</v>
      </c>
      <c r="S161" s="206"/>
      <c r="T161" s="208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81</v>
      </c>
      <c r="AT161" s="210" t="s">
        <v>73</v>
      </c>
      <c r="AU161" s="210" t="s">
        <v>81</v>
      </c>
      <c r="AY161" s="209" t="s">
        <v>152</v>
      </c>
      <c r="BK161" s="211">
        <f>SUM(BK162:BK163)</f>
        <v>0</v>
      </c>
    </row>
    <row r="162" s="2" customFormat="1" ht="24.15" customHeight="1">
      <c r="A162" s="40"/>
      <c r="B162" s="41"/>
      <c r="C162" s="214" t="s">
        <v>235</v>
      </c>
      <c r="D162" s="214" t="s">
        <v>155</v>
      </c>
      <c r="E162" s="215" t="s">
        <v>492</v>
      </c>
      <c r="F162" s="216" t="s">
        <v>475</v>
      </c>
      <c r="G162" s="217" t="s">
        <v>317</v>
      </c>
      <c r="H162" s="218">
        <v>1</v>
      </c>
      <c r="I162" s="219"/>
      <c r="J162" s="220">
        <f>ROUND(I162*H162,2)</f>
        <v>0</v>
      </c>
      <c r="K162" s="216" t="s">
        <v>256</v>
      </c>
      <c r="L162" s="46"/>
      <c r="M162" s="221" t="s">
        <v>19</v>
      </c>
      <c r="N162" s="222" t="s">
        <v>45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88</v>
      </c>
      <c r="AT162" s="225" t="s">
        <v>155</v>
      </c>
      <c r="AU162" s="225" t="s">
        <v>83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88</v>
      </c>
      <c r="BM162" s="225" t="s">
        <v>350</v>
      </c>
    </row>
    <row r="163" s="2" customFormat="1">
      <c r="A163" s="40"/>
      <c r="B163" s="41"/>
      <c r="C163" s="42"/>
      <c r="D163" s="227" t="s">
        <v>160</v>
      </c>
      <c r="E163" s="42"/>
      <c r="F163" s="228" t="s">
        <v>475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160</v>
      </c>
      <c r="AU163" s="19" t="s">
        <v>83</v>
      </c>
    </row>
    <row r="164" s="12" customFormat="1" ht="22.8" customHeight="1">
      <c r="A164" s="12"/>
      <c r="B164" s="198"/>
      <c r="C164" s="199"/>
      <c r="D164" s="200" t="s">
        <v>73</v>
      </c>
      <c r="E164" s="212" t="s">
        <v>493</v>
      </c>
      <c r="F164" s="212" t="s">
        <v>494</v>
      </c>
      <c r="G164" s="199"/>
      <c r="H164" s="199"/>
      <c r="I164" s="202"/>
      <c r="J164" s="213">
        <f>BK164</f>
        <v>0</v>
      </c>
      <c r="K164" s="199"/>
      <c r="L164" s="204"/>
      <c r="M164" s="205"/>
      <c r="N164" s="206"/>
      <c r="O164" s="206"/>
      <c r="P164" s="207">
        <f>SUM(P165:P166)</f>
        <v>0</v>
      </c>
      <c r="Q164" s="206"/>
      <c r="R164" s="207">
        <f>SUM(R165:R166)</f>
        <v>0</v>
      </c>
      <c r="S164" s="206"/>
      <c r="T164" s="208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81</v>
      </c>
      <c r="AT164" s="210" t="s">
        <v>73</v>
      </c>
      <c r="AU164" s="210" t="s">
        <v>81</v>
      </c>
      <c r="AY164" s="209" t="s">
        <v>152</v>
      </c>
      <c r="BK164" s="211">
        <f>SUM(BK165:BK166)</f>
        <v>0</v>
      </c>
    </row>
    <row r="165" s="2" customFormat="1" ht="21.75" customHeight="1">
      <c r="A165" s="40"/>
      <c r="B165" s="41"/>
      <c r="C165" s="214" t="s">
        <v>351</v>
      </c>
      <c r="D165" s="214" t="s">
        <v>155</v>
      </c>
      <c r="E165" s="215" t="s">
        <v>495</v>
      </c>
      <c r="F165" s="216" t="s">
        <v>481</v>
      </c>
      <c r="G165" s="217" t="s">
        <v>317</v>
      </c>
      <c r="H165" s="218">
        <v>2</v>
      </c>
      <c r="I165" s="219"/>
      <c r="J165" s="220">
        <f>ROUND(I165*H165,2)</f>
        <v>0</v>
      </c>
      <c r="K165" s="216" t="s">
        <v>256</v>
      </c>
      <c r="L165" s="46"/>
      <c r="M165" s="221" t="s">
        <v>19</v>
      </c>
      <c r="N165" s="222" t="s">
        <v>45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88</v>
      </c>
      <c r="AT165" s="225" t="s">
        <v>155</v>
      </c>
      <c r="AU165" s="225" t="s">
        <v>83</v>
      </c>
      <c r="AY165" s="19" t="s">
        <v>152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81</v>
      </c>
      <c r="BK165" s="226">
        <f>ROUND(I165*H165,2)</f>
        <v>0</v>
      </c>
      <c r="BL165" s="19" t="s">
        <v>88</v>
      </c>
      <c r="BM165" s="225" t="s">
        <v>354</v>
      </c>
    </row>
    <row r="166" s="2" customFormat="1">
      <c r="A166" s="40"/>
      <c r="B166" s="41"/>
      <c r="C166" s="42"/>
      <c r="D166" s="227" t="s">
        <v>160</v>
      </c>
      <c r="E166" s="42"/>
      <c r="F166" s="228" t="s">
        <v>481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160</v>
      </c>
      <c r="AU166" s="19" t="s">
        <v>83</v>
      </c>
    </row>
    <row r="167" s="12" customFormat="1" ht="22.8" customHeight="1">
      <c r="A167" s="12"/>
      <c r="B167" s="198"/>
      <c r="C167" s="199"/>
      <c r="D167" s="200" t="s">
        <v>73</v>
      </c>
      <c r="E167" s="212" t="s">
        <v>496</v>
      </c>
      <c r="F167" s="212" t="s">
        <v>497</v>
      </c>
      <c r="G167" s="199"/>
      <c r="H167" s="199"/>
      <c r="I167" s="202"/>
      <c r="J167" s="213">
        <f>BK167</f>
        <v>0</v>
      </c>
      <c r="K167" s="199"/>
      <c r="L167" s="204"/>
      <c r="M167" s="205"/>
      <c r="N167" s="206"/>
      <c r="O167" s="206"/>
      <c r="P167" s="207">
        <f>SUM(P168:P170)</f>
        <v>0</v>
      </c>
      <c r="Q167" s="206"/>
      <c r="R167" s="207">
        <f>SUM(R168:R170)</f>
        <v>0</v>
      </c>
      <c r="S167" s="206"/>
      <c r="T167" s="208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81</v>
      </c>
      <c r="AT167" s="210" t="s">
        <v>73</v>
      </c>
      <c r="AU167" s="210" t="s">
        <v>81</v>
      </c>
      <c r="AY167" s="209" t="s">
        <v>152</v>
      </c>
      <c r="BK167" s="211">
        <f>SUM(BK168:BK170)</f>
        <v>0</v>
      </c>
    </row>
    <row r="168" s="2" customFormat="1" ht="21.75" customHeight="1">
      <c r="A168" s="40"/>
      <c r="B168" s="41"/>
      <c r="C168" s="214" t="s">
        <v>241</v>
      </c>
      <c r="D168" s="214" t="s">
        <v>155</v>
      </c>
      <c r="E168" s="215" t="s">
        <v>498</v>
      </c>
      <c r="F168" s="216" t="s">
        <v>499</v>
      </c>
      <c r="G168" s="217" t="s">
        <v>317</v>
      </c>
      <c r="H168" s="218">
        <v>2</v>
      </c>
      <c r="I168" s="219"/>
      <c r="J168" s="220">
        <f>ROUND(I168*H168,2)</f>
        <v>0</v>
      </c>
      <c r="K168" s="216" t="s">
        <v>256</v>
      </c>
      <c r="L168" s="46"/>
      <c r="M168" s="221" t="s">
        <v>19</v>
      </c>
      <c r="N168" s="222" t="s">
        <v>45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88</v>
      </c>
      <c r="AT168" s="225" t="s">
        <v>155</v>
      </c>
      <c r="AU168" s="225" t="s">
        <v>83</v>
      </c>
      <c r="AY168" s="19" t="s">
        <v>152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81</v>
      </c>
      <c r="BK168" s="226">
        <f>ROUND(I168*H168,2)</f>
        <v>0</v>
      </c>
      <c r="BL168" s="19" t="s">
        <v>88</v>
      </c>
      <c r="BM168" s="225" t="s">
        <v>500</v>
      </c>
    </row>
    <row r="169" s="2" customFormat="1">
      <c r="A169" s="40"/>
      <c r="B169" s="41"/>
      <c r="C169" s="42"/>
      <c r="D169" s="227" t="s">
        <v>160</v>
      </c>
      <c r="E169" s="42"/>
      <c r="F169" s="228" t="s">
        <v>499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160</v>
      </c>
      <c r="AU169" s="19" t="s">
        <v>83</v>
      </c>
    </row>
    <row r="170" s="2" customFormat="1">
      <c r="A170" s="40"/>
      <c r="B170" s="41"/>
      <c r="C170" s="42"/>
      <c r="D170" s="227" t="s">
        <v>242</v>
      </c>
      <c r="E170" s="42"/>
      <c r="F170" s="266" t="s">
        <v>501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242</v>
      </c>
      <c r="AU170" s="19" t="s">
        <v>83</v>
      </c>
    </row>
    <row r="171" s="12" customFormat="1" ht="22.8" customHeight="1">
      <c r="A171" s="12"/>
      <c r="B171" s="198"/>
      <c r="C171" s="199"/>
      <c r="D171" s="200" t="s">
        <v>73</v>
      </c>
      <c r="E171" s="212" t="s">
        <v>502</v>
      </c>
      <c r="F171" s="212" t="s">
        <v>503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SUM(P172:P245)</f>
        <v>0</v>
      </c>
      <c r="Q171" s="206"/>
      <c r="R171" s="207">
        <f>SUM(R172:R245)</f>
        <v>0</v>
      </c>
      <c r="S171" s="206"/>
      <c r="T171" s="208">
        <f>SUM(T172:T245)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81</v>
      </c>
      <c r="AT171" s="210" t="s">
        <v>73</v>
      </c>
      <c r="AU171" s="210" t="s">
        <v>81</v>
      </c>
      <c r="AY171" s="209" t="s">
        <v>152</v>
      </c>
      <c r="BK171" s="211">
        <f>SUM(BK172:BK245)</f>
        <v>0</v>
      </c>
    </row>
    <row r="172" s="2" customFormat="1" ht="16.5" customHeight="1">
      <c r="A172" s="40"/>
      <c r="B172" s="41"/>
      <c r="C172" s="214" t="s">
        <v>358</v>
      </c>
      <c r="D172" s="214" t="s">
        <v>155</v>
      </c>
      <c r="E172" s="215" t="s">
        <v>504</v>
      </c>
      <c r="F172" s="216" t="s">
        <v>505</v>
      </c>
      <c r="G172" s="217" t="s">
        <v>266</v>
      </c>
      <c r="H172" s="218">
        <v>9200</v>
      </c>
      <c r="I172" s="219"/>
      <c r="J172" s="220">
        <f>ROUND(I172*H172,2)</f>
        <v>0</v>
      </c>
      <c r="K172" s="216" t="s">
        <v>256</v>
      </c>
      <c r="L172" s="46"/>
      <c r="M172" s="221" t="s">
        <v>19</v>
      </c>
      <c r="N172" s="222" t="s">
        <v>45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88</v>
      </c>
      <c r="AT172" s="225" t="s">
        <v>155</v>
      </c>
      <c r="AU172" s="225" t="s">
        <v>83</v>
      </c>
      <c r="AY172" s="19" t="s">
        <v>152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81</v>
      </c>
      <c r="BK172" s="226">
        <f>ROUND(I172*H172,2)</f>
        <v>0</v>
      </c>
      <c r="BL172" s="19" t="s">
        <v>88</v>
      </c>
      <c r="BM172" s="225" t="s">
        <v>506</v>
      </c>
    </row>
    <row r="173" s="2" customFormat="1">
      <c r="A173" s="40"/>
      <c r="B173" s="41"/>
      <c r="C173" s="42"/>
      <c r="D173" s="227" t="s">
        <v>160</v>
      </c>
      <c r="E173" s="42"/>
      <c r="F173" s="228" t="s">
        <v>505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160</v>
      </c>
      <c r="AU173" s="19" t="s">
        <v>83</v>
      </c>
    </row>
    <row r="174" s="2" customFormat="1" ht="21.75" customHeight="1">
      <c r="A174" s="40"/>
      <c r="B174" s="41"/>
      <c r="C174" s="214" t="s">
        <v>302</v>
      </c>
      <c r="D174" s="214" t="s">
        <v>155</v>
      </c>
      <c r="E174" s="215" t="s">
        <v>507</v>
      </c>
      <c r="F174" s="216" t="s">
        <v>508</v>
      </c>
      <c r="G174" s="217" t="s">
        <v>266</v>
      </c>
      <c r="H174" s="218">
        <v>60</v>
      </c>
      <c r="I174" s="219"/>
      <c r="J174" s="220">
        <f>ROUND(I174*H174,2)</f>
        <v>0</v>
      </c>
      <c r="K174" s="216" t="s">
        <v>256</v>
      </c>
      <c r="L174" s="46"/>
      <c r="M174" s="221" t="s">
        <v>19</v>
      </c>
      <c r="N174" s="222" t="s">
        <v>45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88</v>
      </c>
      <c r="AT174" s="225" t="s">
        <v>155</v>
      </c>
      <c r="AU174" s="225" t="s">
        <v>83</v>
      </c>
      <c r="AY174" s="19" t="s">
        <v>152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81</v>
      </c>
      <c r="BK174" s="226">
        <f>ROUND(I174*H174,2)</f>
        <v>0</v>
      </c>
      <c r="BL174" s="19" t="s">
        <v>88</v>
      </c>
      <c r="BM174" s="225" t="s">
        <v>509</v>
      </c>
    </row>
    <row r="175" s="2" customFormat="1">
      <c r="A175" s="40"/>
      <c r="B175" s="41"/>
      <c r="C175" s="42"/>
      <c r="D175" s="227" t="s">
        <v>160</v>
      </c>
      <c r="E175" s="42"/>
      <c r="F175" s="228" t="s">
        <v>508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160</v>
      </c>
      <c r="AU175" s="19" t="s">
        <v>83</v>
      </c>
    </row>
    <row r="176" s="2" customFormat="1" ht="21.75" customHeight="1">
      <c r="A176" s="40"/>
      <c r="B176" s="41"/>
      <c r="C176" s="214" t="s">
        <v>510</v>
      </c>
      <c r="D176" s="214" t="s">
        <v>155</v>
      </c>
      <c r="E176" s="215" t="s">
        <v>511</v>
      </c>
      <c r="F176" s="216" t="s">
        <v>512</v>
      </c>
      <c r="G176" s="217" t="s">
        <v>266</v>
      </c>
      <c r="H176" s="218">
        <v>240</v>
      </c>
      <c r="I176" s="219"/>
      <c r="J176" s="220">
        <f>ROUND(I176*H176,2)</f>
        <v>0</v>
      </c>
      <c r="K176" s="216" t="s">
        <v>256</v>
      </c>
      <c r="L176" s="46"/>
      <c r="M176" s="221" t="s">
        <v>19</v>
      </c>
      <c r="N176" s="222" t="s">
        <v>45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88</v>
      </c>
      <c r="AT176" s="225" t="s">
        <v>155</v>
      </c>
      <c r="AU176" s="225" t="s">
        <v>83</v>
      </c>
      <c r="AY176" s="19" t="s">
        <v>152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81</v>
      </c>
      <c r="BK176" s="226">
        <f>ROUND(I176*H176,2)</f>
        <v>0</v>
      </c>
      <c r="BL176" s="19" t="s">
        <v>88</v>
      </c>
      <c r="BM176" s="225" t="s">
        <v>513</v>
      </c>
    </row>
    <row r="177" s="2" customFormat="1">
      <c r="A177" s="40"/>
      <c r="B177" s="41"/>
      <c r="C177" s="42"/>
      <c r="D177" s="227" t="s">
        <v>160</v>
      </c>
      <c r="E177" s="42"/>
      <c r="F177" s="228" t="s">
        <v>512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160</v>
      </c>
      <c r="AU177" s="19" t="s">
        <v>83</v>
      </c>
    </row>
    <row r="178" s="2" customFormat="1" ht="16.5" customHeight="1">
      <c r="A178" s="40"/>
      <c r="B178" s="41"/>
      <c r="C178" s="214" t="s">
        <v>189</v>
      </c>
      <c r="D178" s="214" t="s">
        <v>155</v>
      </c>
      <c r="E178" s="215" t="s">
        <v>514</v>
      </c>
      <c r="F178" s="216" t="s">
        <v>515</v>
      </c>
      <c r="G178" s="217" t="s">
        <v>266</v>
      </c>
      <c r="H178" s="218">
        <v>240</v>
      </c>
      <c r="I178" s="219"/>
      <c r="J178" s="220">
        <f>ROUND(I178*H178,2)</f>
        <v>0</v>
      </c>
      <c r="K178" s="216" t="s">
        <v>256</v>
      </c>
      <c r="L178" s="46"/>
      <c r="M178" s="221" t="s">
        <v>19</v>
      </c>
      <c r="N178" s="222" t="s">
        <v>45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88</v>
      </c>
      <c r="AT178" s="225" t="s">
        <v>155</v>
      </c>
      <c r="AU178" s="225" t="s">
        <v>83</v>
      </c>
      <c r="AY178" s="19" t="s">
        <v>152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81</v>
      </c>
      <c r="BK178" s="226">
        <f>ROUND(I178*H178,2)</f>
        <v>0</v>
      </c>
      <c r="BL178" s="19" t="s">
        <v>88</v>
      </c>
      <c r="BM178" s="225" t="s">
        <v>516</v>
      </c>
    </row>
    <row r="179" s="2" customFormat="1">
      <c r="A179" s="40"/>
      <c r="B179" s="41"/>
      <c r="C179" s="42"/>
      <c r="D179" s="227" t="s">
        <v>160</v>
      </c>
      <c r="E179" s="42"/>
      <c r="F179" s="228" t="s">
        <v>515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160</v>
      </c>
      <c r="AU179" s="19" t="s">
        <v>83</v>
      </c>
    </row>
    <row r="180" s="2" customFormat="1" ht="16.5" customHeight="1">
      <c r="A180" s="40"/>
      <c r="B180" s="41"/>
      <c r="C180" s="214" t="s">
        <v>517</v>
      </c>
      <c r="D180" s="214" t="s">
        <v>155</v>
      </c>
      <c r="E180" s="215" t="s">
        <v>518</v>
      </c>
      <c r="F180" s="216" t="s">
        <v>519</v>
      </c>
      <c r="G180" s="217" t="s">
        <v>317</v>
      </c>
      <c r="H180" s="218">
        <v>5</v>
      </c>
      <c r="I180" s="219"/>
      <c r="J180" s="220">
        <f>ROUND(I180*H180,2)</f>
        <v>0</v>
      </c>
      <c r="K180" s="216" t="s">
        <v>256</v>
      </c>
      <c r="L180" s="46"/>
      <c r="M180" s="221" t="s">
        <v>19</v>
      </c>
      <c r="N180" s="222" t="s">
        <v>45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88</v>
      </c>
      <c r="AT180" s="225" t="s">
        <v>155</v>
      </c>
      <c r="AU180" s="225" t="s">
        <v>83</v>
      </c>
      <c r="AY180" s="19" t="s">
        <v>152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81</v>
      </c>
      <c r="BK180" s="226">
        <f>ROUND(I180*H180,2)</f>
        <v>0</v>
      </c>
      <c r="BL180" s="19" t="s">
        <v>88</v>
      </c>
      <c r="BM180" s="225" t="s">
        <v>520</v>
      </c>
    </row>
    <row r="181" s="2" customFormat="1">
      <c r="A181" s="40"/>
      <c r="B181" s="41"/>
      <c r="C181" s="42"/>
      <c r="D181" s="227" t="s">
        <v>160</v>
      </c>
      <c r="E181" s="42"/>
      <c r="F181" s="228" t="s">
        <v>519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160</v>
      </c>
      <c r="AU181" s="19" t="s">
        <v>83</v>
      </c>
    </row>
    <row r="182" s="2" customFormat="1" ht="16.5" customHeight="1">
      <c r="A182" s="40"/>
      <c r="B182" s="41"/>
      <c r="C182" s="214" t="s">
        <v>311</v>
      </c>
      <c r="D182" s="214" t="s">
        <v>155</v>
      </c>
      <c r="E182" s="215" t="s">
        <v>521</v>
      </c>
      <c r="F182" s="216" t="s">
        <v>522</v>
      </c>
      <c r="G182" s="217" t="s">
        <v>317</v>
      </c>
      <c r="H182" s="218">
        <v>15</v>
      </c>
      <c r="I182" s="219"/>
      <c r="J182" s="220">
        <f>ROUND(I182*H182,2)</f>
        <v>0</v>
      </c>
      <c r="K182" s="216" t="s">
        <v>256</v>
      </c>
      <c r="L182" s="46"/>
      <c r="M182" s="221" t="s">
        <v>19</v>
      </c>
      <c r="N182" s="222" t="s">
        <v>45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88</v>
      </c>
      <c r="AT182" s="225" t="s">
        <v>155</v>
      </c>
      <c r="AU182" s="225" t="s">
        <v>83</v>
      </c>
      <c r="AY182" s="19" t="s">
        <v>152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81</v>
      </c>
      <c r="BK182" s="226">
        <f>ROUND(I182*H182,2)</f>
        <v>0</v>
      </c>
      <c r="BL182" s="19" t="s">
        <v>88</v>
      </c>
      <c r="BM182" s="225" t="s">
        <v>523</v>
      </c>
    </row>
    <row r="183" s="2" customFormat="1">
      <c r="A183" s="40"/>
      <c r="B183" s="41"/>
      <c r="C183" s="42"/>
      <c r="D183" s="227" t="s">
        <v>160</v>
      </c>
      <c r="E183" s="42"/>
      <c r="F183" s="228" t="s">
        <v>522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160</v>
      </c>
      <c r="AU183" s="19" t="s">
        <v>83</v>
      </c>
    </row>
    <row r="184" s="2" customFormat="1" ht="16.5" customHeight="1">
      <c r="A184" s="40"/>
      <c r="B184" s="41"/>
      <c r="C184" s="214" t="s">
        <v>524</v>
      </c>
      <c r="D184" s="214" t="s">
        <v>155</v>
      </c>
      <c r="E184" s="215" t="s">
        <v>525</v>
      </c>
      <c r="F184" s="216" t="s">
        <v>526</v>
      </c>
      <c r="G184" s="217" t="s">
        <v>266</v>
      </c>
      <c r="H184" s="218">
        <v>130</v>
      </c>
      <c r="I184" s="219"/>
      <c r="J184" s="220">
        <f>ROUND(I184*H184,2)</f>
        <v>0</v>
      </c>
      <c r="K184" s="216" t="s">
        <v>256</v>
      </c>
      <c r="L184" s="46"/>
      <c r="M184" s="221" t="s">
        <v>19</v>
      </c>
      <c r="N184" s="222" t="s">
        <v>45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88</v>
      </c>
      <c r="AT184" s="225" t="s">
        <v>155</v>
      </c>
      <c r="AU184" s="225" t="s">
        <v>83</v>
      </c>
      <c r="AY184" s="19" t="s">
        <v>152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81</v>
      </c>
      <c r="BK184" s="226">
        <f>ROUND(I184*H184,2)</f>
        <v>0</v>
      </c>
      <c r="BL184" s="19" t="s">
        <v>88</v>
      </c>
      <c r="BM184" s="225" t="s">
        <v>527</v>
      </c>
    </row>
    <row r="185" s="2" customFormat="1">
      <c r="A185" s="40"/>
      <c r="B185" s="41"/>
      <c r="C185" s="42"/>
      <c r="D185" s="227" t="s">
        <v>160</v>
      </c>
      <c r="E185" s="42"/>
      <c r="F185" s="228" t="s">
        <v>526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160</v>
      </c>
      <c r="AU185" s="19" t="s">
        <v>83</v>
      </c>
    </row>
    <row r="186" s="2" customFormat="1" ht="16.5" customHeight="1">
      <c r="A186" s="40"/>
      <c r="B186" s="41"/>
      <c r="C186" s="214" t="s">
        <v>319</v>
      </c>
      <c r="D186" s="214" t="s">
        <v>155</v>
      </c>
      <c r="E186" s="215" t="s">
        <v>528</v>
      </c>
      <c r="F186" s="216" t="s">
        <v>529</v>
      </c>
      <c r="G186" s="217" t="s">
        <v>266</v>
      </c>
      <c r="H186" s="218">
        <v>10</v>
      </c>
      <c r="I186" s="219"/>
      <c r="J186" s="220">
        <f>ROUND(I186*H186,2)</f>
        <v>0</v>
      </c>
      <c r="K186" s="216" t="s">
        <v>256</v>
      </c>
      <c r="L186" s="46"/>
      <c r="M186" s="221" t="s">
        <v>19</v>
      </c>
      <c r="N186" s="222" t="s">
        <v>45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88</v>
      </c>
      <c r="AT186" s="225" t="s">
        <v>155</v>
      </c>
      <c r="AU186" s="225" t="s">
        <v>83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81</v>
      </c>
      <c r="BK186" s="226">
        <f>ROUND(I186*H186,2)</f>
        <v>0</v>
      </c>
      <c r="BL186" s="19" t="s">
        <v>88</v>
      </c>
      <c r="BM186" s="225" t="s">
        <v>530</v>
      </c>
    </row>
    <row r="187" s="2" customFormat="1">
      <c r="A187" s="40"/>
      <c r="B187" s="41"/>
      <c r="C187" s="42"/>
      <c r="D187" s="227" t="s">
        <v>160</v>
      </c>
      <c r="E187" s="42"/>
      <c r="F187" s="228" t="s">
        <v>529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160</v>
      </c>
      <c r="AU187" s="19" t="s">
        <v>83</v>
      </c>
    </row>
    <row r="188" s="2" customFormat="1" ht="16.5" customHeight="1">
      <c r="A188" s="40"/>
      <c r="B188" s="41"/>
      <c r="C188" s="214" t="s">
        <v>531</v>
      </c>
      <c r="D188" s="214" t="s">
        <v>155</v>
      </c>
      <c r="E188" s="215" t="s">
        <v>532</v>
      </c>
      <c r="F188" s="216" t="s">
        <v>533</v>
      </c>
      <c r="G188" s="217" t="s">
        <v>266</v>
      </c>
      <c r="H188" s="218">
        <v>130</v>
      </c>
      <c r="I188" s="219"/>
      <c r="J188" s="220">
        <f>ROUND(I188*H188,2)</f>
        <v>0</v>
      </c>
      <c r="K188" s="216" t="s">
        <v>256</v>
      </c>
      <c r="L188" s="46"/>
      <c r="M188" s="221" t="s">
        <v>19</v>
      </c>
      <c r="N188" s="222" t="s">
        <v>45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88</v>
      </c>
      <c r="AT188" s="225" t="s">
        <v>155</v>
      </c>
      <c r="AU188" s="225" t="s">
        <v>83</v>
      </c>
      <c r="AY188" s="19" t="s">
        <v>152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81</v>
      </c>
      <c r="BK188" s="226">
        <f>ROUND(I188*H188,2)</f>
        <v>0</v>
      </c>
      <c r="BL188" s="19" t="s">
        <v>88</v>
      </c>
      <c r="BM188" s="225" t="s">
        <v>534</v>
      </c>
    </row>
    <row r="189" s="2" customFormat="1">
      <c r="A189" s="40"/>
      <c r="B189" s="41"/>
      <c r="C189" s="42"/>
      <c r="D189" s="227" t="s">
        <v>160</v>
      </c>
      <c r="E189" s="42"/>
      <c r="F189" s="228" t="s">
        <v>533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160</v>
      </c>
      <c r="AU189" s="19" t="s">
        <v>83</v>
      </c>
    </row>
    <row r="190" s="2" customFormat="1" ht="16.5" customHeight="1">
      <c r="A190" s="40"/>
      <c r="B190" s="41"/>
      <c r="C190" s="214" t="s">
        <v>324</v>
      </c>
      <c r="D190" s="214" t="s">
        <v>155</v>
      </c>
      <c r="E190" s="215" t="s">
        <v>535</v>
      </c>
      <c r="F190" s="216" t="s">
        <v>536</v>
      </c>
      <c r="G190" s="217" t="s">
        <v>266</v>
      </c>
      <c r="H190" s="218">
        <v>240</v>
      </c>
      <c r="I190" s="219"/>
      <c r="J190" s="220">
        <f>ROUND(I190*H190,2)</f>
        <v>0</v>
      </c>
      <c r="K190" s="216" t="s">
        <v>256</v>
      </c>
      <c r="L190" s="46"/>
      <c r="M190" s="221" t="s">
        <v>19</v>
      </c>
      <c r="N190" s="222" t="s">
        <v>45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88</v>
      </c>
      <c r="AT190" s="225" t="s">
        <v>155</v>
      </c>
      <c r="AU190" s="225" t="s">
        <v>83</v>
      </c>
      <c r="AY190" s="19" t="s">
        <v>152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81</v>
      </c>
      <c r="BK190" s="226">
        <f>ROUND(I190*H190,2)</f>
        <v>0</v>
      </c>
      <c r="BL190" s="19" t="s">
        <v>88</v>
      </c>
      <c r="BM190" s="225" t="s">
        <v>537</v>
      </c>
    </row>
    <row r="191" s="2" customFormat="1">
      <c r="A191" s="40"/>
      <c r="B191" s="41"/>
      <c r="C191" s="42"/>
      <c r="D191" s="227" t="s">
        <v>160</v>
      </c>
      <c r="E191" s="42"/>
      <c r="F191" s="228" t="s">
        <v>536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160</v>
      </c>
      <c r="AU191" s="19" t="s">
        <v>83</v>
      </c>
    </row>
    <row r="192" s="2" customFormat="1" ht="16.5" customHeight="1">
      <c r="A192" s="40"/>
      <c r="B192" s="41"/>
      <c r="C192" s="214" t="s">
        <v>538</v>
      </c>
      <c r="D192" s="214" t="s">
        <v>155</v>
      </c>
      <c r="E192" s="215" t="s">
        <v>539</v>
      </c>
      <c r="F192" s="216" t="s">
        <v>540</v>
      </c>
      <c r="G192" s="217" t="s">
        <v>266</v>
      </c>
      <c r="H192" s="218">
        <v>130</v>
      </c>
      <c r="I192" s="219"/>
      <c r="J192" s="220">
        <f>ROUND(I192*H192,2)</f>
        <v>0</v>
      </c>
      <c r="K192" s="216" t="s">
        <v>256</v>
      </c>
      <c r="L192" s="46"/>
      <c r="M192" s="221" t="s">
        <v>19</v>
      </c>
      <c r="N192" s="222" t="s">
        <v>45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88</v>
      </c>
      <c r="AT192" s="225" t="s">
        <v>155</v>
      </c>
      <c r="AU192" s="225" t="s">
        <v>83</v>
      </c>
      <c r="AY192" s="19" t="s">
        <v>152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81</v>
      </c>
      <c r="BK192" s="226">
        <f>ROUND(I192*H192,2)</f>
        <v>0</v>
      </c>
      <c r="BL192" s="19" t="s">
        <v>88</v>
      </c>
      <c r="BM192" s="225" t="s">
        <v>541</v>
      </c>
    </row>
    <row r="193" s="2" customFormat="1">
      <c r="A193" s="40"/>
      <c r="B193" s="41"/>
      <c r="C193" s="42"/>
      <c r="D193" s="227" t="s">
        <v>160</v>
      </c>
      <c r="E193" s="42"/>
      <c r="F193" s="228" t="s">
        <v>540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160</v>
      </c>
      <c r="AU193" s="19" t="s">
        <v>83</v>
      </c>
    </row>
    <row r="194" s="2" customFormat="1" ht="24.15" customHeight="1">
      <c r="A194" s="40"/>
      <c r="B194" s="41"/>
      <c r="C194" s="214" t="s">
        <v>328</v>
      </c>
      <c r="D194" s="214" t="s">
        <v>155</v>
      </c>
      <c r="E194" s="215" t="s">
        <v>542</v>
      </c>
      <c r="F194" s="216" t="s">
        <v>543</v>
      </c>
      <c r="G194" s="217" t="s">
        <v>266</v>
      </c>
      <c r="H194" s="218">
        <v>300</v>
      </c>
      <c r="I194" s="219"/>
      <c r="J194" s="220">
        <f>ROUND(I194*H194,2)</f>
        <v>0</v>
      </c>
      <c r="K194" s="216" t="s">
        <v>256</v>
      </c>
      <c r="L194" s="46"/>
      <c r="M194" s="221" t="s">
        <v>19</v>
      </c>
      <c r="N194" s="222" t="s">
        <v>45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88</v>
      </c>
      <c r="AT194" s="225" t="s">
        <v>155</v>
      </c>
      <c r="AU194" s="225" t="s">
        <v>83</v>
      </c>
      <c r="AY194" s="19" t="s">
        <v>152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81</v>
      </c>
      <c r="BK194" s="226">
        <f>ROUND(I194*H194,2)</f>
        <v>0</v>
      </c>
      <c r="BL194" s="19" t="s">
        <v>88</v>
      </c>
      <c r="BM194" s="225" t="s">
        <v>544</v>
      </c>
    </row>
    <row r="195" s="2" customFormat="1">
      <c r="A195" s="40"/>
      <c r="B195" s="41"/>
      <c r="C195" s="42"/>
      <c r="D195" s="227" t="s">
        <v>160</v>
      </c>
      <c r="E195" s="42"/>
      <c r="F195" s="228" t="s">
        <v>543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160</v>
      </c>
      <c r="AU195" s="19" t="s">
        <v>83</v>
      </c>
    </row>
    <row r="196" s="2" customFormat="1" ht="24.15" customHeight="1">
      <c r="A196" s="40"/>
      <c r="B196" s="41"/>
      <c r="C196" s="214" t="s">
        <v>545</v>
      </c>
      <c r="D196" s="214" t="s">
        <v>155</v>
      </c>
      <c r="E196" s="215" t="s">
        <v>546</v>
      </c>
      <c r="F196" s="216" t="s">
        <v>547</v>
      </c>
      <c r="G196" s="217" t="s">
        <v>266</v>
      </c>
      <c r="H196" s="218">
        <v>450</v>
      </c>
      <c r="I196" s="219"/>
      <c r="J196" s="220">
        <f>ROUND(I196*H196,2)</f>
        <v>0</v>
      </c>
      <c r="K196" s="216" t="s">
        <v>256</v>
      </c>
      <c r="L196" s="46"/>
      <c r="M196" s="221" t="s">
        <v>19</v>
      </c>
      <c r="N196" s="222" t="s">
        <v>45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88</v>
      </c>
      <c r="AT196" s="225" t="s">
        <v>155</v>
      </c>
      <c r="AU196" s="225" t="s">
        <v>83</v>
      </c>
      <c r="AY196" s="19" t="s">
        <v>152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81</v>
      </c>
      <c r="BK196" s="226">
        <f>ROUND(I196*H196,2)</f>
        <v>0</v>
      </c>
      <c r="BL196" s="19" t="s">
        <v>88</v>
      </c>
      <c r="BM196" s="225" t="s">
        <v>548</v>
      </c>
    </row>
    <row r="197" s="2" customFormat="1">
      <c r="A197" s="40"/>
      <c r="B197" s="41"/>
      <c r="C197" s="42"/>
      <c r="D197" s="227" t="s">
        <v>160</v>
      </c>
      <c r="E197" s="42"/>
      <c r="F197" s="228" t="s">
        <v>547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160</v>
      </c>
      <c r="AU197" s="19" t="s">
        <v>83</v>
      </c>
    </row>
    <row r="198" s="2" customFormat="1" ht="24.15" customHeight="1">
      <c r="A198" s="40"/>
      <c r="B198" s="41"/>
      <c r="C198" s="214" t="s">
        <v>332</v>
      </c>
      <c r="D198" s="214" t="s">
        <v>155</v>
      </c>
      <c r="E198" s="215" t="s">
        <v>549</v>
      </c>
      <c r="F198" s="216" t="s">
        <v>550</v>
      </c>
      <c r="G198" s="217" t="s">
        <v>266</v>
      </c>
      <c r="H198" s="218">
        <v>500</v>
      </c>
      <c r="I198" s="219"/>
      <c r="J198" s="220">
        <f>ROUND(I198*H198,2)</f>
        <v>0</v>
      </c>
      <c r="K198" s="216" t="s">
        <v>256</v>
      </c>
      <c r="L198" s="46"/>
      <c r="M198" s="221" t="s">
        <v>19</v>
      </c>
      <c r="N198" s="222" t="s">
        <v>45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88</v>
      </c>
      <c r="AT198" s="225" t="s">
        <v>155</v>
      </c>
      <c r="AU198" s="225" t="s">
        <v>83</v>
      </c>
      <c r="AY198" s="19" t="s">
        <v>152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81</v>
      </c>
      <c r="BK198" s="226">
        <f>ROUND(I198*H198,2)</f>
        <v>0</v>
      </c>
      <c r="BL198" s="19" t="s">
        <v>88</v>
      </c>
      <c r="BM198" s="225" t="s">
        <v>551</v>
      </c>
    </row>
    <row r="199" s="2" customFormat="1">
      <c r="A199" s="40"/>
      <c r="B199" s="41"/>
      <c r="C199" s="42"/>
      <c r="D199" s="227" t="s">
        <v>160</v>
      </c>
      <c r="E199" s="42"/>
      <c r="F199" s="228" t="s">
        <v>550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160</v>
      </c>
      <c r="AU199" s="19" t="s">
        <v>83</v>
      </c>
    </row>
    <row r="200" s="2" customFormat="1" ht="24.15" customHeight="1">
      <c r="A200" s="40"/>
      <c r="B200" s="41"/>
      <c r="C200" s="214" t="s">
        <v>552</v>
      </c>
      <c r="D200" s="214" t="s">
        <v>155</v>
      </c>
      <c r="E200" s="215" t="s">
        <v>553</v>
      </c>
      <c r="F200" s="216" t="s">
        <v>554</v>
      </c>
      <c r="G200" s="217" t="s">
        <v>266</v>
      </c>
      <c r="H200" s="218">
        <v>150</v>
      </c>
      <c r="I200" s="219"/>
      <c r="J200" s="220">
        <f>ROUND(I200*H200,2)</f>
        <v>0</v>
      </c>
      <c r="K200" s="216" t="s">
        <v>256</v>
      </c>
      <c r="L200" s="46"/>
      <c r="M200" s="221" t="s">
        <v>19</v>
      </c>
      <c r="N200" s="222" t="s">
        <v>45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88</v>
      </c>
      <c r="AT200" s="225" t="s">
        <v>155</v>
      </c>
      <c r="AU200" s="225" t="s">
        <v>83</v>
      </c>
      <c r="AY200" s="19" t="s">
        <v>152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81</v>
      </c>
      <c r="BK200" s="226">
        <f>ROUND(I200*H200,2)</f>
        <v>0</v>
      </c>
      <c r="BL200" s="19" t="s">
        <v>88</v>
      </c>
      <c r="BM200" s="225" t="s">
        <v>555</v>
      </c>
    </row>
    <row r="201" s="2" customFormat="1">
      <c r="A201" s="40"/>
      <c r="B201" s="41"/>
      <c r="C201" s="42"/>
      <c r="D201" s="227" t="s">
        <v>160</v>
      </c>
      <c r="E201" s="42"/>
      <c r="F201" s="228" t="s">
        <v>554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160</v>
      </c>
      <c r="AU201" s="19" t="s">
        <v>83</v>
      </c>
    </row>
    <row r="202" s="2" customFormat="1" ht="16.5" customHeight="1">
      <c r="A202" s="40"/>
      <c r="B202" s="41"/>
      <c r="C202" s="214" t="s">
        <v>335</v>
      </c>
      <c r="D202" s="214" t="s">
        <v>155</v>
      </c>
      <c r="E202" s="215" t="s">
        <v>556</v>
      </c>
      <c r="F202" s="216" t="s">
        <v>557</v>
      </c>
      <c r="G202" s="217" t="s">
        <v>266</v>
      </c>
      <c r="H202" s="218">
        <v>100</v>
      </c>
      <c r="I202" s="219"/>
      <c r="J202" s="220">
        <f>ROUND(I202*H202,2)</f>
        <v>0</v>
      </c>
      <c r="K202" s="216" t="s">
        <v>256</v>
      </c>
      <c r="L202" s="46"/>
      <c r="M202" s="221" t="s">
        <v>19</v>
      </c>
      <c r="N202" s="222" t="s">
        <v>45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88</v>
      </c>
      <c r="AT202" s="225" t="s">
        <v>155</v>
      </c>
      <c r="AU202" s="225" t="s">
        <v>83</v>
      </c>
      <c r="AY202" s="19" t="s">
        <v>152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81</v>
      </c>
      <c r="BK202" s="226">
        <f>ROUND(I202*H202,2)</f>
        <v>0</v>
      </c>
      <c r="BL202" s="19" t="s">
        <v>88</v>
      </c>
      <c r="BM202" s="225" t="s">
        <v>558</v>
      </c>
    </row>
    <row r="203" s="2" customFormat="1">
      <c r="A203" s="40"/>
      <c r="B203" s="41"/>
      <c r="C203" s="42"/>
      <c r="D203" s="227" t="s">
        <v>160</v>
      </c>
      <c r="E203" s="42"/>
      <c r="F203" s="228" t="s">
        <v>557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160</v>
      </c>
      <c r="AU203" s="19" t="s">
        <v>83</v>
      </c>
    </row>
    <row r="204" s="2" customFormat="1" ht="16.5" customHeight="1">
      <c r="A204" s="40"/>
      <c r="B204" s="41"/>
      <c r="C204" s="214" t="s">
        <v>559</v>
      </c>
      <c r="D204" s="214" t="s">
        <v>155</v>
      </c>
      <c r="E204" s="215" t="s">
        <v>560</v>
      </c>
      <c r="F204" s="216" t="s">
        <v>561</v>
      </c>
      <c r="G204" s="217" t="s">
        <v>317</v>
      </c>
      <c r="H204" s="218">
        <v>80</v>
      </c>
      <c r="I204" s="219"/>
      <c r="J204" s="220">
        <f>ROUND(I204*H204,2)</f>
        <v>0</v>
      </c>
      <c r="K204" s="216" t="s">
        <v>256</v>
      </c>
      <c r="L204" s="46"/>
      <c r="M204" s="221" t="s">
        <v>19</v>
      </c>
      <c r="N204" s="222" t="s">
        <v>45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88</v>
      </c>
      <c r="AT204" s="225" t="s">
        <v>155</v>
      </c>
      <c r="AU204" s="225" t="s">
        <v>83</v>
      </c>
      <c r="AY204" s="19" t="s">
        <v>152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81</v>
      </c>
      <c r="BK204" s="226">
        <f>ROUND(I204*H204,2)</f>
        <v>0</v>
      </c>
      <c r="BL204" s="19" t="s">
        <v>88</v>
      </c>
      <c r="BM204" s="225" t="s">
        <v>562</v>
      </c>
    </row>
    <row r="205" s="2" customFormat="1">
      <c r="A205" s="40"/>
      <c r="B205" s="41"/>
      <c r="C205" s="42"/>
      <c r="D205" s="227" t="s">
        <v>160</v>
      </c>
      <c r="E205" s="42"/>
      <c r="F205" s="228" t="s">
        <v>561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160</v>
      </c>
      <c r="AU205" s="19" t="s">
        <v>83</v>
      </c>
    </row>
    <row r="206" s="2" customFormat="1" ht="21.75" customHeight="1">
      <c r="A206" s="40"/>
      <c r="B206" s="41"/>
      <c r="C206" s="214" t="s">
        <v>339</v>
      </c>
      <c r="D206" s="214" t="s">
        <v>155</v>
      </c>
      <c r="E206" s="215" t="s">
        <v>563</v>
      </c>
      <c r="F206" s="216" t="s">
        <v>564</v>
      </c>
      <c r="G206" s="217" t="s">
        <v>317</v>
      </c>
      <c r="H206" s="218">
        <v>55</v>
      </c>
      <c r="I206" s="219"/>
      <c r="J206" s="220">
        <f>ROUND(I206*H206,2)</f>
        <v>0</v>
      </c>
      <c r="K206" s="216" t="s">
        <v>256</v>
      </c>
      <c r="L206" s="46"/>
      <c r="M206" s="221" t="s">
        <v>19</v>
      </c>
      <c r="N206" s="222" t="s">
        <v>45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88</v>
      </c>
      <c r="AT206" s="225" t="s">
        <v>155</v>
      </c>
      <c r="AU206" s="225" t="s">
        <v>83</v>
      </c>
      <c r="AY206" s="19" t="s">
        <v>152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81</v>
      </c>
      <c r="BK206" s="226">
        <f>ROUND(I206*H206,2)</f>
        <v>0</v>
      </c>
      <c r="BL206" s="19" t="s">
        <v>88</v>
      </c>
      <c r="BM206" s="225" t="s">
        <v>565</v>
      </c>
    </row>
    <row r="207" s="2" customFormat="1">
      <c r="A207" s="40"/>
      <c r="B207" s="41"/>
      <c r="C207" s="42"/>
      <c r="D207" s="227" t="s">
        <v>160</v>
      </c>
      <c r="E207" s="42"/>
      <c r="F207" s="228" t="s">
        <v>564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160</v>
      </c>
      <c r="AU207" s="19" t="s">
        <v>83</v>
      </c>
    </row>
    <row r="208" s="2" customFormat="1" ht="16.5" customHeight="1">
      <c r="A208" s="40"/>
      <c r="B208" s="41"/>
      <c r="C208" s="214" t="s">
        <v>566</v>
      </c>
      <c r="D208" s="214" t="s">
        <v>155</v>
      </c>
      <c r="E208" s="215" t="s">
        <v>567</v>
      </c>
      <c r="F208" s="216" t="s">
        <v>568</v>
      </c>
      <c r="G208" s="217" t="s">
        <v>317</v>
      </c>
      <c r="H208" s="218">
        <v>95</v>
      </c>
      <c r="I208" s="219"/>
      <c r="J208" s="220">
        <f>ROUND(I208*H208,2)</f>
        <v>0</v>
      </c>
      <c r="K208" s="216" t="s">
        <v>256</v>
      </c>
      <c r="L208" s="46"/>
      <c r="M208" s="221" t="s">
        <v>19</v>
      </c>
      <c r="N208" s="222" t="s">
        <v>45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88</v>
      </c>
      <c r="AT208" s="225" t="s">
        <v>155</v>
      </c>
      <c r="AU208" s="225" t="s">
        <v>83</v>
      </c>
      <c r="AY208" s="19" t="s">
        <v>152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81</v>
      </c>
      <c r="BK208" s="226">
        <f>ROUND(I208*H208,2)</f>
        <v>0</v>
      </c>
      <c r="BL208" s="19" t="s">
        <v>88</v>
      </c>
      <c r="BM208" s="225" t="s">
        <v>569</v>
      </c>
    </row>
    <row r="209" s="2" customFormat="1">
      <c r="A209" s="40"/>
      <c r="B209" s="41"/>
      <c r="C209" s="42"/>
      <c r="D209" s="227" t="s">
        <v>160</v>
      </c>
      <c r="E209" s="42"/>
      <c r="F209" s="228" t="s">
        <v>568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160</v>
      </c>
      <c r="AU209" s="19" t="s">
        <v>83</v>
      </c>
    </row>
    <row r="210" s="2" customFormat="1" ht="21.75" customHeight="1">
      <c r="A210" s="40"/>
      <c r="B210" s="41"/>
      <c r="C210" s="214" t="s">
        <v>342</v>
      </c>
      <c r="D210" s="214" t="s">
        <v>155</v>
      </c>
      <c r="E210" s="215" t="s">
        <v>570</v>
      </c>
      <c r="F210" s="216" t="s">
        <v>571</v>
      </c>
      <c r="G210" s="217" t="s">
        <v>317</v>
      </c>
      <c r="H210" s="218">
        <v>20</v>
      </c>
      <c r="I210" s="219"/>
      <c r="J210" s="220">
        <f>ROUND(I210*H210,2)</f>
        <v>0</v>
      </c>
      <c r="K210" s="216" t="s">
        <v>256</v>
      </c>
      <c r="L210" s="46"/>
      <c r="M210" s="221" t="s">
        <v>19</v>
      </c>
      <c r="N210" s="222" t="s">
        <v>45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88</v>
      </c>
      <c r="AT210" s="225" t="s">
        <v>155</v>
      </c>
      <c r="AU210" s="225" t="s">
        <v>83</v>
      </c>
      <c r="AY210" s="19" t="s">
        <v>152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81</v>
      </c>
      <c r="BK210" s="226">
        <f>ROUND(I210*H210,2)</f>
        <v>0</v>
      </c>
      <c r="BL210" s="19" t="s">
        <v>88</v>
      </c>
      <c r="BM210" s="225" t="s">
        <v>572</v>
      </c>
    </row>
    <row r="211" s="2" customFormat="1">
      <c r="A211" s="40"/>
      <c r="B211" s="41"/>
      <c r="C211" s="42"/>
      <c r="D211" s="227" t="s">
        <v>160</v>
      </c>
      <c r="E211" s="42"/>
      <c r="F211" s="228" t="s">
        <v>571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160</v>
      </c>
      <c r="AU211" s="19" t="s">
        <v>83</v>
      </c>
    </row>
    <row r="212" s="2" customFormat="1" ht="21.75" customHeight="1">
      <c r="A212" s="40"/>
      <c r="B212" s="41"/>
      <c r="C212" s="214" t="s">
        <v>573</v>
      </c>
      <c r="D212" s="214" t="s">
        <v>155</v>
      </c>
      <c r="E212" s="215" t="s">
        <v>574</v>
      </c>
      <c r="F212" s="216" t="s">
        <v>575</v>
      </c>
      <c r="G212" s="217" t="s">
        <v>317</v>
      </c>
      <c r="H212" s="218">
        <v>30</v>
      </c>
      <c r="I212" s="219"/>
      <c r="J212" s="220">
        <f>ROUND(I212*H212,2)</f>
        <v>0</v>
      </c>
      <c r="K212" s="216" t="s">
        <v>256</v>
      </c>
      <c r="L212" s="46"/>
      <c r="M212" s="221" t="s">
        <v>19</v>
      </c>
      <c r="N212" s="222" t="s">
        <v>45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88</v>
      </c>
      <c r="AT212" s="225" t="s">
        <v>155</v>
      </c>
      <c r="AU212" s="225" t="s">
        <v>83</v>
      </c>
      <c r="AY212" s="19" t="s">
        <v>152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81</v>
      </c>
      <c r="BK212" s="226">
        <f>ROUND(I212*H212,2)</f>
        <v>0</v>
      </c>
      <c r="BL212" s="19" t="s">
        <v>88</v>
      </c>
      <c r="BM212" s="225" t="s">
        <v>576</v>
      </c>
    </row>
    <row r="213" s="2" customFormat="1">
      <c r="A213" s="40"/>
      <c r="B213" s="41"/>
      <c r="C213" s="42"/>
      <c r="D213" s="227" t="s">
        <v>160</v>
      </c>
      <c r="E213" s="42"/>
      <c r="F213" s="228" t="s">
        <v>575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160</v>
      </c>
      <c r="AU213" s="19" t="s">
        <v>83</v>
      </c>
    </row>
    <row r="214" s="2" customFormat="1" ht="24.15" customHeight="1">
      <c r="A214" s="40"/>
      <c r="B214" s="41"/>
      <c r="C214" s="214" t="s">
        <v>347</v>
      </c>
      <c r="D214" s="214" t="s">
        <v>155</v>
      </c>
      <c r="E214" s="215" t="s">
        <v>577</v>
      </c>
      <c r="F214" s="216" t="s">
        <v>578</v>
      </c>
      <c r="G214" s="217" t="s">
        <v>317</v>
      </c>
      <c r="H214" s="218">
        <v>50</v>
      </c>
      <c r="I214" s="219"/>
      <c r="J214" s="220">
        <f>ROUND(I214*H214,2)</f>
        <v>0</v>
      </c>
      <c r="K214" s="216" t="s">
        <v>256</v>
      </c>
      <c r="L214" s="46"/>
      <c r="M214" s="221" t="s">
        <v>19</v>
      </c>
      <c r="N214" s="222" t="s">
        <v>45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88</v>
      </c>
      <c r="AT214" s="225" t="s">
        <v>155</v>
      </c>
      <c r="AU214" s="225" t="s">
        <v>83</v>
      </c>
      <c r="AY214" s="19" t="s">
        <v>152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81</v>
      </c>
      <c r="BK214" s="226">
        <f>ROUND(I214*H214,2)</f>
        <v>0</v>
      </c>
      <c r="BL214" s="19" t="s">
        <v>88</v>
      </c>
      <c r="BM214" s="225" t="s">
        <v>579</v>
      </c>
    </row>
    <row r="215" s="2" customFormat="1">
      <c r="A215" s="40"/>
      <c r="B215" s="41"/>
      <c r="C215" s="42"/>
      <c r="D215" s="227" t="s">
        <v>160</v>
      </c>
      <c r="E215" s="42"/>
      <c r="F215" s="228" t="s">
        <v>578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160</v>
      </c>
      <c r="AU215" s="19" t="s">
        <v>83</v>
      </c>
    </row>
    <row r="216" s="2" customFormat="1" ht="24.15" customHeight="1">
      <c r="A216" s="40"/>
      <c r="B216" s="41"/>
      <c r="C216" s="214" t="s">
        <v>580</v>
      </c>
      <c r="D216" s="214" t="s">
        <v>155</v>
      </c>
      <c r="E216" s="215" t="s">
        <v>581</v>
      </c>
      <c r="F216" s="216" t="s">
        <v>582</v>
      </c>
      <c r="G216" s="217" t="s">
        <v>317</v>
      </c>
      <c r="H216" s="218">
        <v>45</v>
      </c>
      <c r="I216" s="219"/>
      <c r="J216" s="220">
        <f>ROUND(I216*H216,2)</f>
        <v>0</v>
      </c>
      <c r="K216" s="216" t="s">
        <v>256</v>
      </c>
      <c r="L216" s="46"/>
      <c r="M216" s="221" t="s">
        <v>19</v>
      </c>
      <c r="N216" s="222" t="s">
        <v>45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88</v>
      </c>
      <c r="AT216" s="225" t="s">
        <v>155</v>
      </c>
      <c r="AU216" s="225" t="s">
        <v>83</v>
      </c>
      <c r="AY216" s="19" t="s">
        <v>152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81</v>
      </c>
      <c r="BK216" s="226">
        <f>ROUND(I216*H216,2)</f>
        <v>0</v>
      </c>
      <c r="BL216" s="19" t="s">
        <v>88</v>
      </c>
      <c r="BM216" s="225" t="s">
        <v>583</v>
      </c>
    </row>
    <row r="217" s="2" customFormat="1">
      <c r="A217" s="40"/>
      <c r="B217" s="41"/>
      <c r="C217" s="42"/>
      <c r="D217" s="227" t="s">
        <v>160</v>
      </c>
      <c r="E217" s="42"/>
      <c r="F217" s="228" t="s">
        <v>582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160</v>
      </c>
      <c r="AU217" s="19" t="s">
        <v>83</v>
      </c>
    </row>
    <row r="218" s="2" customFormat="1" ht="16.5" customHeight="1">
      <c r="A218" s="40"/>
      <c r="B218" s="41"/>
      <c r="C218" s="214" t="s">
        <v>350</v>
      </c>
      <c r="D218" s="214" t="s">
        <v>155</v>
      </c>
      <c r="E218" s="215" t="s">
        <v>584</v>
      </c>
      <c r="F218" s="216" t="s">
        <v>585</v>
      </c>
      <c r="G218" s="217" t="s">
        <v>317</v>
      </c>
      <c r="H218" s="218">
        <v>10</v>
      </c>
      <c r="I218" s="219"/>
      <c r="J218" s="220">
        <f>ROUND(I218*H218,2)</f>
        <v>0</v>
      </c>
      <c r="K218" s="216" t="s">
        <v>256</v>
      </c>
      <c r="L218" s="46"/>
      <c r="M218" s="221" t="s">
        <v>19</v>
      </c>
      <c r="N218" s="222" t="s">
        <v>45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88</v>
      </c>
      <c r="AT218" s="225" t="s">
        <v>155</v>
      </c>
      <c r="AU218" s="225" t="s">
        <v>83</v>
      </c>
      <c r="AY218" s="19" t="s">
        <v>152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81</v>
      </c>
      <c r="BK218" s="226">
        <f>ROUND(I218*H218,2)</f>
        <v>0</v>
      </c>
      <c r="BL218" s="19" t="s">
        <v>88</v>
      </c>
      <c r="BM218" s="225" t="s">
        <v>586</v>
      </c>
    </row>
    <row r="219" s="2" customFormat="1">
      <c r="A219" s="40"/>
      <c r="B219" s="41"/>
      <c r="C219" s="42"/>
      <c r="D219" s="227" t="s">
        <v>160</v>
      </c>
      <c r="E219" s="42"/>
      <c r="F219" s="228" t="s">
        <v>585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160</v>
      </c>
      <c r="AU219" s="19" t="s">
        <v>83</v>
      </c>
    </row>
    <row r="220" s="2" customFormat="1" ht="16.5" customHeight="1">
      <c r="A220" s="40"/>
      <c r="B220" s="41"/>
      <c r="C220" s="214" t="s">
        <v>587</v>
      </c>
      <c r="D220" s="214" t="s">
        <v>155</v>
      </c>
      <c r="E220" s="215" t="s">
        <v>588</v>
      </c>
      <c r="F220" s="216" t="s">
        <v>589</v>
      </c>
      <c r="G220" s="217" t="s">
        <v>266</v>
      </c>
      <c r="H220" s="218">
        <v>110</v>
      </c>
      <c r="I220" s="219"/>
      <c r="J220" s="220">
        <f>ROUND(I220*H220,2)</f>
        <v>0</v>
      </c>
      <c r="K220" s="216" t="s">
        <v>256</v>
      </c>
      <c r="L220" s="46"/>
      <c r="M220" s="221" t="s">
        <v>19</v>
      </c>
      <c r="N220" s="222" t="s">
        <v>45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88</v>
      </c>
      <c r="AT220" s="225" t="s">
        <v>155</v>
      </c>
      <c r="AU220" s="225" t="s">
        <v>83</v>
      </c>
      <c r="AY220" s="19" t="s">
        <v>152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81</v>
      </c>
      <c r="BK220" s="226">
        <f>ROUND(I220*H220,2)</f>
        <v>0</v>
      </c>
      <c r="BL220" s="19" t="s">
        <v>88</v>
      </c>
      <c r="BM220" s="225" t="s">
        <v>590</v>
      </c>
    </row>
    <row r="221" s="2" customFormat="1">
      <c r="A221" s="40"/>
      <c r="B221" s="41"/>
      <c r="C221" s="42"/>
      <c r="D221" s="227" t="s">
        <v>160</v>
      </c>
      <c r="E221" s="42"/>
      <c r="F221" s="228" t="s">
        <v>589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160</v>
      </c>
      <c r="AU221" s="19" t="s">
        <v>83</v>
      </c>
    </row>
    <row r="222" s="2" customFormat="1" ht="16.5" customHeight="1">
      <c r="A222" s="40"/>
      <c r="B222" s="41"/>
      <c r="C222" s="214" t="s">
        <v>354</v>
      </c>
      <c r="D222" s="214" t="s">
        <v>155</v>
      </c>
      <c r="E222" s="215" t="s">
        <v>591</v>
      </c>
      <c r="F222" s="216" t="s">
        <v>592</v>
      </c>
      <c r="G222" s="217" t="s">
        <v>266</v>
      </c>
      <c r="H222" s="218">
        <v>110</v>
      </c>
      <c r="I222" s="219"/>
      <c r="J222" s="220">
        <f>ROUND(I222*H222,2)</f>
        <v>0</v>
      </c>
      <c r="K222" s="216" t="s">
        <v>256</v>
      </c>
      <c r="L222" s="46"/>
      <c r="M222" s="221" t="s">
        <v>19</v>
      </c>
      <c r="N222" s="222" t="s">
        <v>45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88</v>
      </c>
      <c r="AT222" s="225" t="s">
        <v>155</v>
      </c>
      <c r="AU222" s="225" t="s">
        <v>83</v>
      </c>
      <c r="AY222" s="19" t="s">
        <v>152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81</v>
      </c>
      <c r="BK222" s="226">
        <f>ROUND(I222*H222,2)</f>
        <v>0</v>
      </c>
      <c r="BL222" s="19" t="s">
        <v>88</v>
      </c>
      <c r="BM222" s="225" t="s">
        <v>593</v>
      </c>
    </row>
    <row r="223" s="2" customFormat="1">
      <c r="A223" s="40"/>
      <c r="B223" s="41"/>
      <c r="C223" s="42"/>
      <c r="D223" s="227" t="s">
        <v>160</v>
      </c>
      <c r="E223" s="42"/>
      <c r="F223" s="228" t="s">
        <v>592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160</v>
      </c>
      <c r="AU223" s="19" t="s">
        <v>83</v>
      </c>
    </row>
    <row r="224" s="2" customFormat="1" ht="16.5" customHeight="1">
      <c r="A224" s="40"/>
      <c r="B224" s="41"/>
      <c r="C224" s="214" t="s">
        <v>594</v>
      </c>
      <c r="D224" s="214" t="s">
        <v>155</v>
      </c>
      <c r="E224" s="215" t="s">
        <v>595</v>
      </c>
      <c r="F224" s="216" t="s">
        <v>596</v>
      </c>
      <c r="G224" s="217" t="s">
        <v>266</v>
      </c>
      <c r="H224" s="218">
        <v>180</v>
      </c>
      <c r="I224" s="219"/>
      <c r="J224" s="220">
        <f>ROUND(I224*H224,2)</f>
        <v>0</v>
      </c>
      <c r="K224" s="216" t="s">
        <v>256</v>
      </c>
      <c r="L224" s="46"/>
      <c r="M224" s="221" t="s">
        <v>19</v>
      </c>
      <c r="N224" s="222" t="s">
        <v>45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88</v>
      </c>
      <c r="AT224" s="225" t="s">
        <v>155</v>
      </c>
      <c r="AU224" s="225" t="s">
        <v>83</v>
      </c>
      <c r="AY224" s="19" t="s">
        <v>152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81</v>
      </c>
      <c r="BK224" s="226">
        <f>ROUND(I224*H224,2)</f>
        <v>0</v>
      </c>
      <c r="BL224" s="19" t="s">
        <v>88</v>
      </c>
      <c r="BM224" s="225" t="s">
        <v>597</v>
      </c>
    </row>
    <row r="225" s="2" customFormat="1">
      <c r="A225" s="40"/>
      <c r="B225" s="41"/>
      <c r="C225" s="42"/>
      <c r="D225" s="227" t="s">
        <v>160</v>
      </c>
      <c r="E225" s="42"/>
      <c r="F225" s="228" t="s">
        <v>596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160</v>
      </c>
      <c r="AU225" s="19" t="s">
        <v>83</v>
      </c>
    </row>
    <row r="226" s="2" customFormat="1" ht="16.5" customHeight="1">
      <c r="A226" s="40"/>
      <c r="B226" s="41"/>
      <c r="C226" s="214" t="s">
        <v>357</v>
      </c>
      <c r="D226" s="214" t="s">
        <v>155</v>
      </c>
      <c r="E226" s="215" t="s">
        <v>598</v>
      </c>
      <c r="F226" s="216" t="s">
        <v>599</v>
      </c>
      <c r="G226" s="217" t="s">
        <v>266</v>
      </c>
      <c r="H226" s="218">
        <v>80</v>
      </c>
      <c r="I226" s="219"/>
      <c r="J226" s="220">
        <f>ROUND(I226*H226,2)</f>
        <v>0</v>
      </c>
      <c r="K226" s="216" t="s">
        <v>256</v>
      </c>
      <c r="L226" s="46"/>
      <c r="M226" s="221" t="s">
        <v>19</v>
      </c>
      <c r="N226" s="222" t="s">
        <v>45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88</v>
      </c>
      <c r="AT226" s="225" t="s">
        <v>155</v>
      </c>
      <c r="AU226" s="225" t="s">
        <v>83</v>
      </c>
      <c r="AY226" s="19" t="s">
        <v>152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81</v>
      </c>
      <c r="BK226" s="226">
        <f>ROUND(I226*H226,2)</f>
        <v>0</v>
      </c>
      <c r="BL226" s="19" t="s">
        <v>88</v>
      </c>
      <c r="BM226" s="225" t="s">
        <v>600</v>
      </c>
    </row>
    <row r="227" s="2" customFormat="1">
      <c r="A227" s="40"/>
      <c r="B227" s="41"/>
      <c r="C227" s="42"/>
      <c r="D227" s="227" t="s">
        <v>160</v>
      </c>
      <c r="E227" s="42"/>
      <c r="F227" s="228" t="s">
        <v>599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160</v>
      </c>
      <c r="AU227" s="19" t="s">
        <v>83</v>
      </c>
    </row>
    <row r="228" s="2" customFormat="1" ht="24.15" customHeight="1">
      <c r="A228" s="40"/>
      <c r="B228" s="41"/>
      <c r="C228" s="214" t="s">
        <v>601</v>
      </c>
      <c r="D228" s="214" t="s">
        <v>155</v>
      </c>
      <c r="E228" s="215" t="s">
        <v>602</v>
      </c>
      <c r="F228" s="216" t="s">
        <v>603</v>
      </c>
      <c r="G228" s="217" t="s">
        <v>317</v>
      </c>
      <c r="H228" s="218">
        <v>5</v>
      </c>
      <c r="I228" s="219"/>
      <c r="J228" s="220">
        <f>ROUND(I228*H228,2)</f>
        <v>0</v>
      </c>
      <c r="K228" s="216" t="s">
        <v>256</v>
      </c>
      <c r="L228" s="46"/>
      <c r="M228" s="221" t="s">
        <v>19</v>
      </c>
      <c r="N228" s="222" t="s">
        <v>45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88</v>
      </c>
      <c r="AT228" s="225" t="s">
        <v>155</v>
      </c>
      <c r="AU228" s="225" t="s">
        <v>83</v>
      </c>
      <c r="AY228" s="19" t="s">
        <v>152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81</v>
      </c>
      <c r="BK228" s="226">
        <f>ROUND(I228*H228,2)</f>
        <v>0</v>
      </c>
      <c r="BL228" s="19" t="s">
        <v>88</v>
      </c>
      <c r="BM228" s="225" t="s">
        <v>604</v>
      </c>
    </row>
    <row r="229" s="2" customFormat="1">
      <c r="A229" s="40"/>
      <c r="B229" s="41"/>
      <c r="C229" s="42"/>
      <c r="D229" s="227" t="s">
        <v>160</v>
      </c>
      <c r="E229" s="42"/>
      <c r="F229" s="228" t="s">
        <v>603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160</v>
      </c>
      <c r="AU229" s="19" t="s">
        <v>83</v>
      </c>
    </row>
    <row r="230" s="2" customFormat="1" ht="24.15" customHeight="1">
      <c r="A230" s="40"/>
      <c r="B230" s="41"/>
      <c r="C230" s="214" t="s">
        <v>361</v>
      </c>
      <c r="D230" s="214" t="s">
        <v>155</v>
      </c>
      <c r="E230" s="215" t="s">
        <v>605</v>
      </c>
      <c r="F230" s="216" t="s">
        <v>606</v>
      </c>
      <c r="G230" s="217" t="s">
        <v>317</v>
      </c>
      <c r="H230" s="218">
        <v>30</v>
      </c>
      <c r="I230" s="219"/>
      <c r="J230" s="220">
        <f>ROUND(I230*H230,2)</f>
        <v>0</v>
      </c>
      <c r="K230" s="216" t="s">
        <v>256</v>
      </c>
      <c r="L230" s="46"/>
      <c r="M230" s="221" t="s">
        <v>19</v>
      </c>
      <c r="N230" s="222" t="s">
        <v>45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88</v>
      </c>
      <c r="AT230" s="225" t="s">
        <v>155</v>
      </c>
      <c r="AU230" s="225" t="s">
        <v>83</v>
      </c>
      <c r="AY230" s="19" t="s">
        <v>152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81</v>
      </c>
      <c r="BK230" s="226">
        <f>ROUND(I230*H230,2)</f>
        <v>0</v>
      </c>
      <c r="BL230" s="19" t="s">
        <v>88</v>
      </c>
      <c r="BM230" s="225" t="s">
        <v>607</v>
      </c>
    </row>
    <row r="231" s="2" customFormat="1">
      <c r="A231" s="40"/>
      <c r="B231" s="41"/>
      <c r="C231" s="42"/>
      <c r="D231" s="227" t="s">
        <v>160</v>
      </c>
      <c r="E231" s="42"/>
      <c r="F231" s="228" t="s">
        <v>606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160</v>
      </c>
      <c r="AU231" s="19" t="s">
        <v>83</v>
      </c>
    </row>
    <row r="232" s="2" customFormat="1" ht="16.5" customHeight="1">
      <c r="A232" s="40"/>
      <c r="B232" s="41"/>
      <c r="C232" s="214" t="s">
        <v>608</v>
      </c>
      <c r="D232" s="214" t="s">
        <v>155</v>
      </c>
      <c r="E232" s="215" t="s">
        <v>609</v>
      </c>
      <c r="F232" s="216" t="s">
        <v>610</v>
      </c>
      <c r="G232" s="217" t="s">
        <v>439</v>
      </c>
      <c r="H232" s="218">
        <v>140</v>
      </c>
      <c r="I232" s="219"/>
      <c r="J232" s="220">
        <f>ROUND(I232*H232,2)</f>
        <v>0</v>
      </c>
      <c r="K232" s="216" t="s">
        <v>256</v>
      </c>
      <c r="L232" s="46"/>
      <c r="M232" s="221" t="s">
        <v>19</v>
      </c>
      <c r="N232" s="222" t="s">
        <v>45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88</v>
      </c>
      <c r="AT232" s="225" t="s">
        <v>155</v>
      </c>
      <c r="AU232" s="225" t="s">
        <v>83</v>
      </c>
      <c r="AY232" s="19" t="s">
        <v>152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81</v>
      </c>
      <c r="BK232" s="226">
        <f>ROUND(I232*H232,2)</f>
        <v>0</v>
      </c>
      <c r="BL232" s="19" t="s">
        <v>88</v>
      </c>
      <c r="BM232" s="225" t="s">
        <v>611</v>
      </c>
    </row>
    <row r="233" s="2" customFormat="1">
      <c r="A233" s="40"/>
      <c r="B233" s="41"/>
      <c r="C233" s="42"/>
      <c r="D233" s="227" t="s">
        <v>160</v>
      </c>
      <c r="E233" s="42"/>
      <c r="F233" s="228" t="s">
        <v>610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160</v>
      </c>
      <c r="AU233" s="19" t="s">
        <v>83</v>
      </c>
    </row>
    <row r="234" s="2" customFormat="1" ht="21.75" customHeight="1">
      <c r="A234" s="40"/>
      <c r="B234" s="41"/>
      <c r="C234" s="214" t="s">
        <v>612</v>
      </c>
      <c r="D234" s="214" t="s">
        <v>155</v>
      </c>
      <c r="E234" s="215" t="s">
        <v>613</v>
      </c>
      <c r="F234" s="216" t="s">
        <v>614</v>
      </c>
      <c r="G234" s="217" t="s">
        <v>317</v>
      </c>
      <c r="H234" s="218">
        <v>1</v>
      </c>
      <c r="I234" s="219"/>
      <c r="J234" s="220">
        <f>ROUND(I234*H234,2)</f>
        <v>0</v>
      </c>
      <c r="K234" s="216" t="s">
        <v>256</v>
      </c>
      <c r="L234" s="46"/>
      <c r="M234" s="221" t="s">
        <v>19</v>
      </c>
      <c r="N234" s="222" t="s">
        <v>45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88</v>
      </c>
      <c r="AT234" s="225" t="s">
        <v>155</v>
      </c>
      <c r="AU234" s="225" t="s">
        <v>83</v>
      </c>
      <c r="AY234" s="19" t="s">
        <v>152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81</v>
      </c>
      <c r="BK234" s="226">
        <f>ROUND(I234*H234,2)</f>
        <v>0</v>
      </c>
      <c r="BL234" s="19" t="s">
        <v>88</v>
      </c>
      <c r="BM234" s="225" t="s">
        <v>615</v>
      </c>
    </row>
    <row r="235" s="2" customFormat="1">
      <c r="A235" s="40"/>
      <c r="B235" s="41"/>
      <c r="C235" s="42"/>
      <c r="D235" s="227" t="s">
        <v>160</v>
      </c>
      <c r="E235" s="42"/>
      <c r="F235" s="228" t="s">
        <v>614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160</v>
      </c>
      <c r="AU235" s="19" t="s">
        <v>83</v>
      </c>
    </row>
    <row r="236" s="2" customFormat="1" ht="16.5" customHeight="1">
      <c r="A236" s="40"/>
      <c r="B236" s="41"/>
      <c r="C236" s="214" t="s">
        <v>616</v>
      </c>
      <c r="D236" s="214" t="s">
        <v>155</v>
      </c>
      <c r="E236" s="215" t="s">
        <v>617</v>
      </c>
      <c r="F236" s="216" t="s">
        <v>618</v>
      </c>
      <c r="G236" s="217" t="s">
        <v>317</v>
      </c>
      <c r="H236" s="218">
        <v>110</v>
      </c>
      <c r="I236" s="219"/>
      <c r="J236" s="220">
        <f>ROUND(I236*H236,2)</f>
        <v>0</v>
      </c>
      <c r="K236" s="216" t="s">
        <v>256</v>
      </c>
      <c r="L236" s="46"/>
      <c r="M236" s="221" t="s">
        <v>19</v>
      </c>
      <c r="N236" s="222" t="s">
        <v>45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88</v>
      </c>
      <c r="AT236" s="225" t="s">
        <v>155</v>
      </c>
      <c r="AU236" s="225" t="s">
        <v>83</v>
      </c>
      <c r="AY236" s="19" t="s">
        <v>152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81</v>
      </c>
      <c r="BK236" s="226">
        <f>ROUND(I236*H236,2)</f>
        <v>0</v>
      </c>
      <c r="BL236" s="19" t="s">
        <v>88</v>
      </c>
      <c r="BM236" s="225" t="s">
        <v>619</v>
      </c>
    </row>
    <row r="237" s="2" customFormat="1">
      <c r="A237" s="40"/>
      <c r="B237" s="41"/>
      <c r="C237" s="42"/>
      <c r="D237" s="227" t="s">
        <v>160</v>
      </c>
      <c r="E237" s="42"/>
      <c r="F237" s="228" t="s">
        <v>618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160</v>
      </c>
      <c r="AU237" s="19" t="s">
        <v>83</v>
      </c>
    </row>
    <row r="238" s="2" customFormat="1" ht="16.5" customHeight="1">
      <c r="A238" s="40"/>
      <c r="B238" s="41"/>
      <c r="C238" s="214" t="s">
        <v>620</v>
      </c>
      <c r="D238" s="214" t="s">
        <v>155</v>
      </c>
      <c r="E238" s="215" t="s">
        <v>621</v>
      </c>
      <c r="F238" s="216" t="s">
        <v>622</v>
      </c>
      <c r="G238" s="217" t="s">
        <v>317</v>
      </c>
      <c r="H238" s="218">
        <v>1</v>
      </c>
      <c r="I238" s="219"/>
      <c r="J238" s="220">
        <f>ROUND(I238*H238,2)</f>
        <v>0</v>
      </c>
      <c r="K238" s="216" t="s">
        <v>256</v>
      </c>
      <c r="L238" s="46"/>
      <c r="M238" s="221" t="s">
        <v>19</v>
      </c>
      <c r="N238" s="222" t="s">
        <v>45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88</v>
      </c>
      <c r="AT238" s="225" t="s">
        <v>155</v>
      </c>
      <c r="AU238" s="225" t="s">
        <v>83</v>
      </c>
      <c r="AY238" s="19" t="s">
        <v>152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81</v>
      </c>
      <c r="BK238" s="226">
        <f>ROUND(I238*H238,2)</f>
        <v>0</v>
      </c>
      <c r="BL238" s="19" t="s">
        <v>88</v>
      </c>
      <c r="BM238" s="225" t="s">
        <v>623</v>
      </c>
    </row>
    <row r="239" s="2" customFormat="1">
      <c r="A239" s="40"/>
      <c r="B239" s="41"/>
      <c r="C239" s="42"/>
      <c r="D239" s="227" t="s">
        <v>160</v>
      </c>
      <c r="E239" s="42"/>
      <c r="F239" s="228" t="s">
        <v>622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160</v>
      </c>
      <c r="AU239" s="19" t="s">
        <v>83</v>
      </c>
    </row>
    <row r="240" s="2" customFormat="1" ht="16.5" customHeight="1">
      <c r="A240" s="40"/>
      <c r="B240" s="41"/>
      <c r="C240" s="214" t="s">
        <v>624</v>
      </c>
      <c r="D240" s="214" t="s">
        <v>155</v>
      </c>
      <c r="E240" s="215" t="s">
        <v>625</v>
      </c>
      <c r="F240" s="216" t="s">
        <v>626</v>
      </c>
      <c r="G240" s="217" t="s">
        <v>317</v>
      </c>
      <c r="H240" s="218">
        <v>1</v>
      </c>
      <c r="I240" s="219"/>
      <c r="J240" s="220">
        <f>ROUND(I240*H240,2)</f>
        <v>0</v>
      </c>
      <c r="K240" s="216" t="s">
        <v>256</v>
      </c>
      <c r="L240" s="46"/>
      <c r="M240" s="221" t="s">
        <v>19</v>
      </c>
      <c r="N240" s="222" t="s">
        <v>45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88</v>
      </c>
      <c r="AT240" s="225" t="s">
        <v>155</v>
      </c>
      <c r="AU240" s="225" t="s">
        <v>83</v>
      </c>
      <c r="AY240" s="19" t="s">
        <v>152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81</v>
      </c>
      <c r="BK240" s="226">
        <f>ROUND(I240*H240,2)</f>
        <v>0</v>
      </c>
      <c r="BL240" s="19" t="s">
        <v>88</v>
      </c>
      <c r="BM240" s="225" t="s">
        <v>627</v>
      </c>
    </row>
    <row r="241" s="2" customFormat="1">
      <c r="A241" s="40"/>
      <c r="B241" s="41"/>
      <c r="C241" s="42"/>
      <c r="D241" s="227" t="s">
        <v>160</v>
      </c>
      <c r="E241" s="42"/>
      <c r="F241" s="228" t="s">
        <v>626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160</v>
      </c>
      <c r="AU241" s="19" t="s">
        <v>83</v>
      </c>
    </row>
    <row r="242" s="2" customFormat="1" ht="24.15" customHeight="1">
      <c r="A242" s="40"/>
      <c r="B242" s="41"/>
      <c r="C242" s="214" t="s">
        <v>628</v>
      </c>
      <c r="D242" s="214" t="s">
        <v>155</v>
      </c>
      <c r="E242" s="215" t="s">
        <v>629</v>
      </c>
      <c r="F242" s="216" t="s">
        <v>630</v>
      </c>
      <c r="G242" s="217" t="s">
        <v>317</v>
      </c>
      <c r="H242" s="218">
        <v>1</v>
      </c>
      <c r="I242" s="219"/>
      <c r="J242" s="220">
        <f>ROUND(I242*H242,2)</f>
        <v>0</v>
      </c>
      <c r="K242" s="216" t="s">
        <v>256</v>
      </c>
      <c r="L242" s="46"/>
      <c r="M242" s="221" t="s">
        <v>19</v>
      </c>
      <c r="N242" s="222" t="s">
        <v>45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88</v>
      </c>
      <c r="AT242" s="225" t="s">
        <v>155</v>
      </c>
      <c r="AU242" s="225" t="s">
        <v>83</v>
      </c>
      <c r="AY242" s="19" t="s">
        <v>152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81</v>
      </c>
      <c r="BK242" s="226">
        <f>ROUND(I242*H242,2)</f>
        <v>0</v>
      </c>
      <c r="BL242" s="19" t="s">
        <v>88</v>
      </c>
      <c r="BM242" s="225" t="s">
        <v>631</v>
      </c>
    </row>
    <row r="243" s="2" customFormat="1">
      <c r="A243" s="40"/>
      <c r="B243" s="41"/>
      <c r="C243" s="42"/>
      <c r="D243" s="227" t="s">
        <v>160</v>
      </c>
      <c r="E243" s="42"/>
      <c r="F243" s="228" t="s">
        <v>630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160</v>
      </c>
      <c r="AU243" s="19" t="s">
        <v>83</v>
      </c>
    </row>
    <row r="244" s="2" customFormat="1" ht="16.5" customHeight="1">
      <c r="A244" s="40"/>
      <c r="B244" s="41"/>
      <c r="C244" s="214" t="s">
        <v>632</v>
      </c>
      <c r="D244" s="214" t="s">
        <v>155</v>
      </c>
      <c r="E244" s="215" t="s">
        <v>633</v>
      </c>
      <c r="F244" s="216" t="s">
        <v>634</v>
      </c>
      <c r="G244" s="217" t="s">
        <v>317</v>
      </c>
      <c r="H244" s="218">
        <v>1</v>
      </c>
      <c r="I244" s="219"/>
      <c r="J244" s="220">
        <f>ROUND(I244*H244,2)</f>
        <v>0</v>
      </c>
      <c r="K244" s="216" t="s">
        <v>256</v>
      </c>
      <c r="L244" s="46"/>
      <c r="M244" s="221" t="s">
        <v>19</v>
      </c>
      <c r="N244" s="222" t="s">
        <v>45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88</v>
      </c>
      <c r="AT244" s="225" t="s">
        <v>155</v>
      </c>
      <c r="AU244" s="225" t="s">
        <v>83</v>
      </c>
      <c r="AY244" s="19" t="s">
        <v>152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81</v>
      </c>
      <c r="BK244" s="226">
        <f>ROUND(I244*H244,2)</f>
        <v>0</v>
      </c>
      <c r="BL244" s="19" t="s">
        <v>88</v>
      </c>
      <c r="BM244" s="225" t="s">
        <v>635</v>
      </c>
    </row>
    <row r="245" s="2" customFormat="1">
      <c r="A245" s="40"/>
      <c r="B245" s="41"/>
      <c r="C245" s="42"/>
      <c r="D245" s="227" t="s">
        <v>160</v>
      </c>
      <c r="E245" s="42"/>
      <c r="F245" s="228" t="s">
        <v>634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160</v>
      </c>
      <c r="AU245" s="19" t="s">
        <v>83</v>
      </c>
    </row>
    <row r="246" s="12" customFormat="1" ht="22.8" customHeight="1">
      <c r="A246" s="12"/>
      <c r="B246" s="198"/>
      <c r="C246" s="199"/>
      <c r="D246" s="200" t="s">
        <v>73</v>
      </c>
      <c r="E246" s="212" t="s">
        <v>636</v>
      </c>
      <c r="F246" s="212" t="s">
        <v>637</v>
      </c>
      <c r="G246" s="199"/>
      <c r="H246" s="199"/>
      <c r="I246" s="202"/>
      <c r="J246" s="213">
        <f>BK246</f>
        <v>0</v>
      </c>
      <c r="K246" s="199"/>
      <c r="L246" s="204"/>
      <c r="M246" s="205"/>
      <c r="N246" s="206"/>
      <c r="O246" s="206"/>
      <c r="P246" s="207">
        <f>SUM(P247:P250)</f>
        <v>0</v>
      </c>
      <c r="Q246" s="206"/>
      <c r="R246" s="207">
        <f>SUM(R247:R250)</f>
        <v>0</v>
      </c>
      <c r="S246" s="206"/>
      <c r="T246" s="208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81</v>
      </c>
      <c r="AT246" s="210" t="s">
        <v>73</v>
      </c>
      <c r="AU246" s="210" t="s">
        <v>81</v>
      </c>
      <c r="AY246" s="209" t="s">
        <v>152</v>
      </c>
      <c r="BK246" s="211">
        <f>SUM(BK247:BK250)</f>
        <v>0</v>
      </c>
    </row>
    <row r="247" s="2" customFormat="1" ht="37.8" customHeight="1">
      <c r="A247" s="40"/>
      <c r="B247" s="41"/>
      <c r="C247" s="214" t="s">
        <v>638</v>
      </c>
      <c r="D247" s="214" t="s">
        <v>155</v>
      </c>
      <c r="E247" s="215" t="s">
        <v>639</v>
      </c>
      <c r="F247" s="216" t="s">
        <v>640</v>
      </c>
      <c r="G247" s="217" t="s">
        <v>317</v>
      </c>
      <c r="H247" s="218">
        <v>8</v>
      </c>
      <c r="I247" s="219"/>
      <c r="J247" s="220">
        <f>ROUND(I247*H247,2)</f>
        <v>0</v>
      </c>
      <c r="K247" s="216" t="s">
        <v>256</v>
      </c>
      <c r="L247" s="46"/>
      <c r="M247" s="221" t="s">
        <v>19</v>
      </c>
      <c r="N247" s="222" t="s">
        <v>45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88</v>
      </c>
      <c r="AT247" s="225" t="s">
        <v>155</v>
      </c>
      <c r="AU247" s="225" t="s">
        <v>83</v>
      </c>
      <c r="AY247" s="19" t="s">
        <v>152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81</v>
      </c>
      <c r="BK247" s="226">
        <f>ROUND(I247*H247,2)</f>
        <v>0</v>
      </c>
      <c r="BL247" s="19" t="s">
        <v>88</v>
      </c>
      <c r="BM247" s="225" t="s">
        <v>641</v>
      </c>
    </row>
    <row r="248" s="2" customFormat="1">
      <c r="A248" s="40"/>
      <c r="B248" s="41"/>
      <c r="C248" s="42"/>
      <c r="D248" s="227" t="s">
        <v>160</v>
      </c>
      <c r="E248" s="42"/>
      <c r="F248" s="228" t="s">
        <v>640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160</v>
      </c>
      <c r="AU248" s="19" t="s">
        <v>83</v>
      </c>
    </row>
    <row r="249" s="2" customFormat="1" ht="33" customHeight="1">
      <c r="A249" s="40"/>
      <c r="B249" s="41"/>
      <c r="C249" s="214" t="s">
        <v>642</v>
      </c>
      <c r="D249" s="214" t="s">
        <v>155</v>
      </c>
      <c r="E249" s="215" t="s">
        <v>643</v>
      </c>
      <c r="F249" s="216" t="s">
        <v>644</v>
      </c>
      <c r="G249" s="217" t="s">
        <v>317</v>
      </c>
      <c r="H249" s="218">
        <v>8</v>
      </c>
      <c r="I249" s="219"/>
      <c r="J249" s="220">
        <f>ROUND(I249*H249,2)</f>
        <v>0</v>
      </c>
      <c r="K249" s="216" t="s">
        <v>256</v>
      </c>
      <c r="L249" s="46"/>
      <c r="M249" s="221" t="s">
        <v>19</v>
      </c>
      <c r="N249" s="222" t="s">
        <v>45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88</v>
      </c>
      <c r="AT249" s="225" t="s">
        <v>155</v>
      </c>
      <c r="AU249" s="225" t="s">
        <v>83</v>
      </c>
      <c r="AY249" s="19" t="s">
        <v>152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81</v>
      </c>
      <c r="BK249" s="226">
        <f>ROUND(I249*H249,2)</f>
        <v>0</v>
      </c>
      <c r="BL249" s="19" t="s">
        <v>88</v>
      </c>
      <c r="BM249" s="225" t="s">
        <v>645</v>
      </c>
    </row>
    <row r="250" s="2" customFormat="1">
      <c r="A250" s="40"/>
      <c r="B250" s="41"/>
      <c r="C250" s="42"/>
      <c r="D250" s="227" t="s">
        <v>160</v>
      </c>
      <c r="E250" s="42"/>
      <c r="F250" s="228" t="s">
        <v>644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160</v>
      </c>
      <c r="AU250" s="19" t="s">
        <v>83</v>
      </c>
    </row>
    <row r="251" s="12" customFormat="1" ht="22.8" customHeight="1">
      <c r="A251" s="12"/>
      <c r="B251" s="198"/>
      <c r="C251" s="199"/>
      <c r="D251" s="200" t="s">
        <v>73</v>
      </c>
      <c r="E251" s="212" t="s">
        <v>646</v>
      </c>
      <c r="F251" s="212" t="s">
        <v>647</v>
      </c>
      <c r="G251" s="199"/>
      <c r="H251" s="199"/>
      <c r="I251" s="202"/>
      <c r="J251" s="213">
        <f>BK251</f>
        <v>0</v>
      </c>
      <c r="K251" s="199"/>
      <c r="L251" s="204"/>
      <c r="M251" s="205"/>
      <c r="N251" s="206"/>
      <c r="O251" s="206"/>
      <c r="P251" s="207">
        <f>SUM(P252:P259)</f>
        <v>0</v>
      </c>
      <c r="Q251" s="206"/>
      <c r="R251" s="207">
        <f>SUM(R252:R259)</f>
        <v>0</v>
      </c>
      <c r="S251" s="206"/>
      <c r="T251" s="208">
        <f>SUM(T252:T259)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9" t="s">
        <v>81</v>
      </c>
      <c r="AT251" s="210" t="s">
        <v>73</v>
      </c>
      <c r="AU251" s="210" t="s">
        <v>81</v>
      </c>
      <c r="AY251" s="209" t="s">
        <v>152</v>
      </c>
      <c r="BK251" s="211">
        <f>SUM(BK252:BK259)</f>
        <v>0</v>
      </c>
    </row>
    <row r="252" s="2" customFormat="1" ht="24.15" customHeight="1">
      <c r="A252" s="40"/>
      <c r="B252" s="41"/>
      <c r="C252" s="214" t="s">
        <v>648</v>
      </c>
      <c r="D252" s="214" t="s">
        <v>155</v>
      </c>
      <c r="E252" s="215" t="s">
        <v>649</v>
      </c>
      <c r="F252" s="216" t="s">
        <v>650</v>
      </c>
      <c r="G252" s="217" t="s">
        <v>317</v>
      </c>
      <c r="H252" s="218">
        <v>5</v>
      </c>
      <c r="I252" s="219"/>
      <c r="J252" s="220">
        <f>ROUND(I252*H252,2)</f>
        <v>0</v>
      </c>
      <c r="K252" s="216" t="s">
        <v>256</v>
      </c>
      <c r="L252" s="46"/>
      <c r="M252" s="221" t="s">
        <v>19</v>
      </c>
      <c r="N252" s="222" t="s">
        <v>45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88</v>
      </c>
      <c r="AT252" s="225" t="s">
        <v>155</v>
      </c>
      <c r="AU252" s="225" t="s">
        <v>83</v>
      </c>
      <c r="AY252" s="19" t="s">
        <v>152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81</v>
      </c>
      <c r="BK252" s="226">
        <f>ROUND(I252*H252,2)</f>
        <v>0</v>
      </c>
      <c r="BL252" s="19" t="s">
        <v>88</v>
      </c>
      <c r="BM252" s="225" t="s">
        <v>651</v>
      </c>
    </row>
    <row r="253" s="2" customFormat="1">
      <c r="A253" s="40"/>
      <c r="B253" s="41"/>
      <c r="C253" s="42"/>
      <c r="D253" s="227" t="s">
        <v>160</v>
      </c>
      <c r="E253" s="42"/>
      <c r="F253" s="228" t="s">
        <v>650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160</v>
      </c>
      <c r="AU253" s="19" t="s">
        <v>83</v>
      </c>
    </row>
    <row r="254" s="2" customFormat="1" ht="16.5" customHeight="1">
      <c r="A254" s="40"/>
      <c r="B254" s="41"/>
      <c r="C254" s="214" t="s">
        <v>652</v>
      </c>
      <c r="D254" s="214" t="s">
        <v>155</v>
      </c>
      <c r="E254" s="215" t="s">
        <v>653</v>
      </c>
      <c r="F254" s="216" t="s">
        <v>654</v>
      </c>
      <c r="G254" s="217" t="s">
        <v>317</v>
      </c>
      <c r="H254" s="218">
        <v>10</v>
      </c>
      <c r="I254" s="219"/>
      <c r="J254" s="220">
        <f>ROUND(I254*H254,2)</f>
        <v>0</v>
      </c>
      <c r="K254" s="216" t="s">
        <v>256</v>
      </c>
      <c r="L254" s="46"/>
      <c r="M254" s="221" t="s">
        <v>19</v>
      </c>
      <c r="N254" s="222" t="s">
        <v>45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88</v>
      </c>
      <c r="AT254" s="225" t="s">
        <v>155</v>
      </c>
      <c r="AU254" s="225" t="s">
        <v>83</v>
      </c>
      <c r="AY254" s="19" t="s">
        <v>152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81</v>
      </c>
      <c r="BK254" s="226">
        <f>ROUND(I254*H254,2)</f>
        <v>0</v>
      </c>
      <c r="BL254" s="19" t="s">
        <v>88</v>
      </c>
      <c r="BM254" s="225" t="s">
        <v>655</v>
      </c>
    </row>
    <row r="255" s="2" customFormat="1">
      <c r="A255" s="40"/>
      <c r="B255" s="41"/>
      <c r="C255" s="42"/>
      <c r="D255" s="227" t="s">
        <v>160</v>
      </c>
      <c r="E255" s="42"/>
      <c r="F255" s="228" t="s">
        <v>654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160</v>
      </c>
      <c r="AU255" s="19" t="s">
        <v>83</v>
      </c>
    </row>
    <row r="256" s="2" customFormat="1" ht="49.05" customHeight="1">
      <c r="A256" s="40"/>
      <c r="B256" s="41"/>
      <c r="C256" s="214" t="s">
        <v>656</v>
      </c>
      <c r="D256" s="214" t="s">
        <v>155</v>
      </c>
      <c r="E256" s="215" t="s">
        <v>657</v>
      </c>
      <c r="F256" s="216" t="s">
        <v>658</v>
      </c>
      <c r="G256" s="217" t="s">
        <v>659</v>
      </c>
      <c r="H256" s="218">
        <v>20</v>
      </c>
      <c r="I256" s="219"/>
      <c r="J256" s="220">
        <f>ROUND(I256*H256,2)</f>
        <v>0</v>
      </c>
      <c r="K256" s="216" t="s">
        <v>256</v>
      </c>
      <c r="L256" s="46"/>
      <c r="M256" s="221" t="s">
        <v>19</v>
      </c>
      <c r="N256" s="222" t="s">
        <v>45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88</v>
      </c>
      <c r="AT256" s="225" t="s">
        <v>155</v>
      </c>
      <c r="AU256" s="225" t="s">
        <v>83</v>
      </c>
      <c r="AY256" s="19" t="s">
        <v>152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81</v>
      </c>
      <c r="BK256" s="226">
        <f>ROUND(I256*H256,2)</f>
        <v>0</v>
      </c>
      <c r="BL256" s="19" t="s">
        <v>88</v>
      </c>
      <c r="BM256" s="225" t="s">
        <v>660</v>
      </c>
    </row>
    <row r="257" s="2" customFormat="1">
      <c r="A257" s="40"/>
      <c r="B257" s="41"/>
      <c r="C257" s="42"/>
      <c r="D257" s="227" t="s">
        <v>160</v>
      </c>
      <c r="E257" s="42"/>
      <c r="F257" s="228" t="s">
        <v>658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160</v>
      </c>
      <c r="AU257" s="19" t="s">
        <v>83</v>
      </c>
    </row>
    <row r="258" s="2" customFormat="1" ht="16.5" customHeight="1">
      <c r="A258" s="40"/>
      <c r="B258" s="41"/>
      <c r="C258" s="214" t="s">
        <v>661</v>
      </c>
      <c r="D258" s="214" t="s">
        <v>155</v>
      </c>
      <c r="E258" s="215" t="s">
        <v>662</v>
      </c>
      <c r="F258" s="216" t="s">
        <v>663</v>
      </c>
      <c r="G258" s="217" t="s">
        <v>317</v>
      </c>
      <c r="H258" s="218">
        <v>5</v>
      </c>
      <c r="I258" s="219"/>
      <c r="J258" s="220">
        <f>ROUND(I258*H258,2)</f>
        <v>0</v>
      </c>
      <c r="K258" s="216" t="s">
        <v>256</v>
      </c>
      <c r="L258" s="46"/>
      <c r="M258" s="221" t="s">
        <v>19</v>
      </c>
      <c r="N258" s="222" t="s">
        <v>45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88</v>
      </c>
      <c r="AT258" s="225" t="s">
        <v>155</v>
      </c>
      <c r="AU258" s="225" t="s">
        <v>83</v>
      </c>
      <c r="AY258" s="19" t="s">
        <v>152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81</v>
      </c>
      <c r="BK258" s="226">
        <f>ROUND(I258*H258,2)</f>
        <v>0</v>
      </c>
      <c r="BL258" s="19" t="s">
        <v>88</v>
      </c>
      <c r="BM258" s="225" t="s">
        <v>664</v>
      </c>
    </row>
    <row r="259" s="2" customFormat="1">
      <c r="A259" s="40"/>
      <c r="B259" s="41"/>
      <c r="C259" s="42"/>
      <c r="D259" s="227" t="s">
        <v>160</v>
      </c>
      <c r="E259" s="42"/>
      <c r="F259" s="228" t="s">
        <v>663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160</v>
      </c>
      <c r="AU259" s="19" t="s">
        <v>83</v>
      </c>
    </row>
    <row r="260" s="12" customFormat="1" ht="22.8" customHeight="1">
      <c r="A260" s="12"/>
      <c r="B260" s="198"/>
      <c r="C260" s="199"/>
      <c r="D260" s="200" t="s">
        <v>73</v>
      </c>
      <c r="E260" s="212" t="s">
        <v>665</v>
      </c>
      <c r="F260" s="212" t="s">
        <v>666</v>
      </c>
      <c r="G260" s="199"/>
      <c r="H260" s="199"/>
      <c r="I260" s="202"/>
      <c r="J260" s="213">
        <f>BK260</f>
        <v>0</v>
      </c>
      <c r="K260" s="199"/>
      <c r="L260" s="204"/>
      <c r="M260" s="205"/>
      <c r="N260" s="206"/>
      <c r="O260" s="206"/>
      <c r="P260" s="207">
        <f>SUM(P261:P264)</f>
        <v>0</v>
      </c>
      <c r="Q260" s="206"/>
      <c r="R260" s="207">
        <f>SUM(R261:R264)</f>
        <v>0</v>
      </c>
      <c r="S260" s="206"/>
      <c r="T260" s="208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9" t="s">
        <v>81</v>
      </c>
      <c r="AT260" s="210" t="s">
        <v>73</v>
      </c>
      <c r="AU260" s="210" t="s">
        <v>81</v>
      </c>
      <c r="AY260" s="209" t="s">
        <v>152</v>
      </c>
      <c r="BK260" s="211">
        <f>SUM(BK261:BK264)</f>
        <v>0</v>
      </c>
    </row>
    <row r="261" s="2" customFormat="1" ht="24.15" customHeight="1">
      <c r="A261" s="40"/>
      <c r="B261" s="41"/>
      <c r="C261" s="214" t="s">
        <v>667</v>
      </c>
      <c r="D261" s="214" t="s">
        <v>155</v>
      </c>
      <c r="E261" s="215" t="s">
        <v>668</v>
      </c>
      <c r="F261" s="216" t="s">
        <v>669</v>
      </c>
      <c r="G261" s="217" t="s">
        <v>439</v>
      </c>
      <c r="H261" s="218">
        <v>60</v>
      </c>
      <c r="I261" s="219"/>
      <c r="J261" s="220">
        <f>ROUND(I261*H261,2)</f>
        <v>0</v>
      </c>
      <c r="K261" s="216" t="s">
        <v>256</v>
      </c>
      <c r="L261" s="46"/>
      <c r="M261" s="221" t="s">
        <v>19</v>
      </c>
      <c r="N261" s="222" t="s">
        <v>45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88</v>
      </c>
      <c r="AT261" s="225" t="s">
        <v>155</v>
      </c>
      <c r="AU261" s="225" t="s">
        <v>83</v>
      </c>
      <c r="AY261" s="19" t="s">
        <v>152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81</v>
      </c>
      <c r="BK261" s="226">
        <f>ROUND(I261*H261,2)</f>
        <v>0</v>
      </c>
      <c r="BL261" s="19" t="s">
        <v>88</v>
      </c>
      <c r="BM261" s="225" t="s">
        <v>670</v>
      </c>
    </row>
    <row r="262" s="2" customFormat="1">
      <c r="A262" s="40"/>
      <c r="B262" s="41"/>
      <c r="C262" s="42"/>
      <c r="D262" s="227" t="s">
        <v>160</v>
      </c>
      <c r="E262" s="42"/>
      <c r="F262" s="228" t="s">
        <v>669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160</v>
      </c>
      <c r="AU262" s="19" t="s">
        <v>83</v>
      </c>
    </row>
    <row r="263" s="2" customFormat="1" ht="16.5" customHeight="1">
      <c r="A263" s="40"/>
      <c r="B263" s="41"/>
      <c r="C263" s="214" t="s">
        <v>671</v>
      </c>
      <c r="D263" s="214" t="s">
        <v>155</v>
      </c>
      <c r="E263" s="215" t="s">
        <v>672</v>
      </c>
      <c r="F263" s="216" t="s">
        <v>673</v>
      </c>
      <c r="G263" s="217" t="s">
        <v>317</v>
      </c>
      <c r="H263" s="218">
        <v>8</v>
      </c>
      <c r="I263" s="219"/>
      <c r="J263" s="220">
        <f>ROUND(I263*H263,2)</f>
        <v>0</v>
      </c>
      <c r="K263" s="216" t="s">
        <v>256</v>
      </c>
      <c r="L263" s="46"/>
      <c r="M263" s="221" t="s">
        <v>19</v>
      </c>
      <c r="N263" s="222" t="s">
        <v>45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88</v>
      </c>
      <c r="AT263" s="225" t="s">
        <v>155</v>
      </c>
      <c r="AU263" s="225" t="s">
        <v>83</v>
      </c>
      <c r="AY263" s="19" t="s">
        <v>152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81</v>
      </c>
      <c r="BK263" s="226">
        <f>ROUND(I263*H263,2)</f>
        <v>0</v>
      </c>
      <c r="BL263" s="19" t="s">
        <v>88</v>
      </c>
      <c r="BM263" s="225" t="s">
        <v>674</v>
      </c>
    </row>
    <row r="264" s="2" customFormat="1">
      <c r="A264" s="40"/>
      <c r="B264" s="41"/>
      <c r="C264" s="42"/>
      <c r="D264" s="227" t="s">
        <v>160</v>
      </c>
      <c r="E264" s="42"/>
      <c r="F264" s="228" t="s">
        <v>673</v>
      </c>
      <c r="G264" s="42"/>
      <c r="H264" s="42"/>
      <c r="I264" s="229"/>
      <c r="J264" s="42"/>
      <c r="K264" s="42"/>
      <c r="L264" s="46"/>
      <c r="M264" s="271"/>
      <c r="N264" s="272"/>
      <c r="O264" s="273"/>
      <c r="P264" s="273"/>
      <c r="Q264" s="273"/>
      <c r="R264" s="273"/>
      <c r="S264" s="273"/>
      <c r="T264" s="274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160</v>
      </c>
      <c r="AU264" s="19" t="s">
        <v>83</v>
      </c>
    </row>
    <row r="265" s="2" customFormat="1" ht="6.96" customHeight="1">
      <c r="A265" s="40"/>
      <c r="B265" s="61"/>
      <c r="C265" s="62"/>
      <c r="D265" s="62"/>
      <c r="E265" s="62"/>
      <c r="F265" s="62"/>
      <c r="G265" s="62"/>
      <c r="H265" s="62"/>
      <c r="I265" s="62"/>
      <c r="J265" s="62"/>
      <c r="K265" s="62"/>
      <c r="L265" s="46"/>
      <c r="M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</row>
  </sheetData>
  <sheetProtection sheet="1" autoFilter="0" formatColumns="0" formatRows="0" objects="1" scenarios="1" spinCount="100000" saltValue="XM54Oc3BDld1bMuYVYQhvbcgn6HfupY2Kg+6u9NFMGsON+Uxsj1wsQEJu6nf1D3UGL2bFLu3L69bEXFtOPE5Ew==" hashValue="4lVQCrLzTIZHTJ5fJ9YMoE/AvkMnNktpPvoCmTqIhappm08ES7su2Gw58Gb2iOnbrZDGhp4GFYsoIjz5zZCKxQ==" algorithmName="SHA-512" password="CC35"/>
  <autoFilter ref="C100:K2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123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675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ROUND((SUM(BE90:BE107)),  2)</f>
        <v>0</v>
      </c>
      <c r="G35" s="40"/>
      <c r="H35" s="40"/>
      <c r="I35" s="159">
        <v>0.20999999999999999</v>
      </c>
      <c r="J35" s="158">
        <f>ROUND(((SUM(BE90:BE107))*I35),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ROUND((SUM(BF90:BF107)),  2)</f>
        <v>0</v>
      </c>
      <c r="G36" s="40"/>
      <c r="H36" s="40"/>
      <c r="I36" s="159">
        <v>0.12</v>
      </c>
      <c r="J36" s="158">
        <f>ROUND(((SUM(BF90:BF107))*I36),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ROUND((SUM(BG90:BG107)),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ROUND((SUM(BH90:BH107)),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ROUND((SUM(BI90:BI107)),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 - Vedlejší rozpočtové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675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676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677</v>
      </c>
      <c r="E66" s="184"/>
      <c r="F66" s="184"/>
      <c r="G66" s="184"/>
      <c r="H66" s="184"/>
      <c r="I66" s="184"/>
      <c r="J66" s="185">
        <f>J96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678</v>
      </c>
      <c r="E67" s="184"/>
      <c r="F67" s="184"/>
      <c r="G67" s="184"/>
      <c r="H67" s="184"/>
      <c r="I67" s="184"/>
      <c r="J67" s="185">
        <f>J100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679</v>
      </c>
      <c r="E68" s="184"/>
      <c r="F68" s="184"/>
      <c r="G68" s="184"/>
      <c r="H68" s="184"/>
      <c r="I68" s="184"/>
      <c r="J68" s="185">
        <f>J104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137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IROP výzva 37 (ZŠ Písečná)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122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123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124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VRN - Vedlejší rozpočtové náklady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ZŠ Písečná 5144, Chomutov</v>
      </c>
      <c r="G84" s="42"/>
      <c r="H84" s="42"/>
      <c r="I84" s="34" t="s">
        <v>23</v>
      </c>
      <c r="J84" s="74" t="str">
        <f>IF(J14="","",J14)</f>
        <v>29. 1. 2026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25</v>
      </c>
      <c r="D86" s="42"/>
      <c r="E86" s="42"/>
      <c r="F86" s="29" t="str">
        <f>E17</f>
        <v>Statutární město Chomutov</v>
      </c>
      <c r="G86" s="42"/>
      <c r="H86" s="42"/>
      <c r="I86" s="34" t="s">
        <v>32</v>
      </c>
      <c r="J86" s="38" t="str">
        <f>E23</f>
        <v>Digitronic CZ s.r.o. Hradec Králové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30</v>
      </c>
      <c r="D87" s="42"/>
      <c r="E87" s="42"/>
      <c r="F87" s="29" t="str">
        <f>IF(E20="","",E20)</f>
        <v>Vyplň údaj</v>
      </c>
      <c r="G87" s="42"/>
      <c r="H87" s="42"/>
      <c r="I87" s="34" t="s">
        <v>36</v>
      </c>
      <c r="J87" s="38" t="str">
        <f>E26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138</v>
      </c>
      <c r="D89" s="190" t="s">
        <v>59</v>
      </c>
      <c r="E89" s="190" t="s">
        <v>55</v>
      </c>
      <c r="F89" s="190" t="s">
        <v>56</v>
      </c>
      <c r="G89" s="190" t="s">
        <v>139</v>
      </c>
      <c r="H89" s="190" t="s">
        <v>140</v>
      </c>
      <c r="I89" s="190" t="s">
        <v>141</v>
      </c>
      <c r="J89" s="190" t="s">
        <v>128</v>
      </c>
      <c r="K89" s="191" t="s">
        <v>142</v>
      </c>
      <c r="L89" s="192"/>
      <c r="M89" s="94" t="s">
        <v>19</v>
      </c>
      <c r="N89" s="95" t="s">
        <v>44</v>
      </c>
      <c r="O89" s="95" t="s">
        <v>143</v>
      </c>
      <c r="P89" s="95" t="s">
        <v>144</v>
      </c>
      <c r="Q89" s="95" t="s">
        <v>145</v>
      </c>
      <c r="R89" s="95" t="s">
        <v>146</v>
      </c>
      <c r="S89" s="95" t="s">
        <v>147</v>
      </c>
      <c r="T89" s="96" t="s">
        <v>148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149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</f>
        <v>0</v>
      </c>
      <c r="Q90" s="98"/>
      <c r="R90" s="195">
        <f>R91</f>
        <v>0</v>
      </c>
      <c r="S90" s="98"/>
      <c r="T90" s="196">
        <f>T91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129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73</v>
      </c>
      <c r="E91" s="201" t="s">
        <v>97</v>
      </c>
      <c r="F91" s="201" t="s">
        <v>98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P92+P96+P100+P104</f>
        <v>0</v>
      </c>
      <c r="Q91" s="206"/>
      <c r="R91" s="207">
        <f>R92+R96+R100+R104</f>
        <v>0</v>
      </c>
      <c r="S91" s="206"/>
      <c r="T91" s="208">
        <f>T92+T96+T100+T104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109</v>
      </c>
      <c r="AT91" s="210" t="s">
        <v>73</v>
      </c>
      <c r="AU91" s="210" t="s">
        <v>74</v>
      </c>
      <c r="AY91" s="209" t="s">
        <v>152</v>
      </c>
      <c r="BK91" s="211">
        <f>BK92+BK96+BK100+BK104</f>
        <v>0</v>
      </c>
    </row>
    <row r="92" s="12" customFormat="1" ht="22.8" customHeight="1">
      <c r="A92" s="12"/>
      <c r="B92" s="198"/>
      <c r="C92" s="199"/>
      <c r="D92" s="200" t="s">
        <v>73</v>
      </c>
      <c r="E92" s="212" t="s">
        <v>680</v>
      </c>
      <c r="F92" s="212" t="s">
        <v>681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SUM(P93:P95)</f>
        <v>0</v>
      </c>
      <c r="Q92" s="206"/>
      <c r="R92" s="207">
        <f>SUM(R93:R95)</f>
        <v>0</v>
      </c>
      <c r="S92" s="206"/>
      <c r="T92" s="208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109</v>
      </c>
      <c r="AT92" s="210" t="s">
        <v>73</v>
      </c>
      <c r="AU92" s="210" t="s">
        <v>81</v>
      </c>
      <c r="AY92" s="209" t="s">
        <v>152</v>
      </c>
      <c r="BK92" s="211">
        <f>SUM(BK93:BK95)</f>
        <v>0</v>
      </c>
    </row>
    <row r="93" s="2" customFormat="1" ht="16.5" customHeight="1">
      <c r="A93" s="40"/>
      <c r="B93" s="41"/>
      <c r="C93" s="214" t="s">
        <v>81</v>
      </c>
      <c r="D93" s="214" t="s">
        <v>155</v>
      </c>
      <c r="E93" s="215" t="s">
        <v>682</v>
      </c>
      <c r="F93" s="216" t="s">
        <v>683</v>
      </c>
      <c r="G93" s="217" t="s">
        <v>395</v>
      </c>
      <c r="H93" s="218">
        <v>1</v>
      </c>
      <c r="I93" s="219"/>
      <c r="J93" s="220">
        <f>ROUND(I93*H93,2)</f>
        <v>0</v>
      </c>
      <c r="K93" s="216" t="s">
        <v>159</v>
      </c>
      <c r="L93" s="46"/>
      <c r="M93" s="221" t="s">
        <v>19</v>
      </c>
      <c r="N93" s="222" t="s">
        <v>45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88</v>
      </c>
      <c r="AT93" s="225" t="s">
        <v>155</v>
      </c>
      <c r="AU93" s="225" t="s">
        <v>83</v>
      </c>
      <c r="AY93" s="19" t="s">
        <v>152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81</v>
      </c>
      <c r="BK93" s="226">
        <f>ROUND(I93*H93,2)</f>
        <v>0</v>
      </c>
      <c r="BL93" s="19" t="s">
        <v>88</v>
      </c>
      <c r="BM93" s="225" t="s">
        <v>83</v>
      </c>
    </row>
    <row r="94" s="2" customFormat="1">
      <c r="A94" s="40"/>
      <c r="B94" s="41"/>
      <c r="C94" s="42"/>
      <c r="D94" s="227" t="s">
        <v>160</v>
      </c>
      <c r="E94" s="42"/>
      <c r="F94" s="228" t="s">
        <v>683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160</v>
      </c>
      <c r="AU94" s="19" t="s">
        <v>83</v>
      </c>
    </row>
    <row r="95" s="2" customFormat="1">
      <c r="A95" s="40"/>
      <c r="B95" s="41"/>
      <c r="C95" s="42"/>
      <c r="D95" s="232" t="s">
        <v>161</v>
      </c>
      <c r="E95" s="42"/>
      <c r="F95" s="233" t="s">
        <v>684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161</v>
      </c>
      <c r="AU95" s="19" t="s">
        <v>83</v>
      </c>
    </row>
    <row r="96" s="12" customFormat="1" ht="22.8" customHeight="1">
      <c r="A96" s="12"/>
      <c r="B96" s="198"/>
      <c r="C96" s="199"/>
      <c r="D96" s="200" t="s">
        <v>73</v>
      </c>
      <c r="E96" s="212" t="s">
        <v>685</v>
      </c>
      <c r="F96" s="212" t="s">
        <v>686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SUM(P97:P99)</f>
        <v>0</v>
      </c>
      <c r="Q96" s="206"/>
      <c r="R96" s="207">
        <f>SUM(R97:R99)</f>
        <v>0</v>
      </c>
      <c r="S96" s="206"/>
      <c r="T96" s="208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109</v>
      </c>
      <c r="AT96" s="210" t="s">
        <v>73</v>
      </c>
      <c r="AU96" s="210" t="s">
        <v>81</v>
      </c>
      <c r="AY96" s="209" t="s">
        <v>152</v>
      </c>
      <c r="BK96" s="211">
        <f>SUM(BK97:BK99)</f>
        <v>0</v>
      </c>
    </row>
    <row r="97" s="2" customFormat="1" ht="21.75" customHeight="1">
      <c r="A97" s="40"/>
      <c r="B97" s="41"/>
      <c r="C97" s="214" t="s">
        <v>83</v>
      </c>
      <c r="D97" s="214" t="s">
        <v>155</v>
      </c>
      <c r="E97" s="215" t="s">
        <v>687</v>
      </c>
      <c r="F97" s="216" t="s">
        <v>688</v>
      </c>
      <c r="G97" s="217" t="s">
        <v>395</v>
      </c>
      <c r="H97" s="218">
        <v>1</v>
      </c>
      <c r="I97" s="219"/>
      <c r="J97" s="220">
        <f>ROUND(I97*H97,2)</f>
        <v>0</v>
      </c>
      <c r="K97" s="216" t="s">
        <v>159</v>
      </c>
      <c r="L97" s="46"/>
      <c r="M97" s="221" t="s">
        <v>19</v>
      </c>
      <c r="N97" s="222" t="s">
        <v>45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88</v>
      </c>
      <c r="AT97" s="225" t="s">
        <v>155</v>
      </c>
      <c r="AU97" s="225" t="s">
        <v>83</v>
      </c>
      <c r="AY97" s="19" t="s">
        <v>152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81</v>
      </c>
      <c r="BK97" s="226">
        <f>ROUND(I97*H97,2)</f>
        <v>0</v>
      </c>
      <c r="BL97" s="19" t="s">
        <v>88</v>
      </c>
      <c r="BM97" s="225" t="s">
        <v>88</v>
      </c>
    </row>
    <row r="98" s="2" customFormat="1">
      <c r="A98" s="40"/>
      <c r="B98" s="41"/>
      <c r="C98" s="42"/>
      <c r="D98" s="227" t="s">
        <v>160</v>
      </c>
      <c r="E98" s="42"/>
      <c r="F98" s="228" t="s">
        <v>688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83</v>
      </c>
    </row>
    <row r="99" s="2" customFormat="1">
      <c r="A99" s="40"/>
      <c r="B99" s="41"/>
      <c r="C99" s="42"/>
      <c r="D99" s="232" t="s">
        <v>161</v>
      </c>
      <c r="E99" s="42"/>
      <c r="F99" s="233" t="s">
        <v>689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83</v>
      </c>
    </row>
    <row r="100" s="12" customFormat="1" ht="22.8" customHeight="1">
      <c r="A100" s="12"/>
      <c r="B100" s="198"/>
      <c r="C100" s="199"/>
      <c r="D100" s="200" t="s">
        <v>73</v>
      </c>
      <c r="E100" s="212" t="s">
        <v>690</v>
      </c>
      <c r="F100" s="212" t="s">
        <v>691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SUM(P101:P103)</f>
        <v>0</v>
      </c>
      <c r="Q100" s="206"/>
      <c r="R100" s="207">
        <f>SUM(R101:R103)</f>
        <v>0</v>
      </c>
      <c r="S100" s="206"/>
      <c r="T100" s="208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109</v>
      </c>
      <c r="AT100" s="210" t="s">
        <v>73</v>
      </c>
      <c r="AU100" s="210" t="s">
        <v>81</v>
      </c>
      <c r="AY100" s="209" t="s">
        <v>152</v>
      </c>
      <c r="BK100" s="211">
        <f>SUM(BK101:BK103)</f>
        <v>0</v>
      </c>
    </row>
    <row r="101" s="2" customFormat="1" ht="16.5" customHeight="1">
      <c r="A101" s="40"/>
      <c r="B101" s="41"/>
      <c r="C101" s="214" t="s">
        <v>106</v>
      </c>
      <c r="D101" s="214" t="s">
        <v>155</v>
      </c>
      <c r="E101" s="215" t="s">
        <v>692</v>
      </c>
      <c r="F101" s="216" t="s">
        <v>693</v>
      </c>
      <c r="G101" s="217" t="s">
        <v>395</v>
      </c>
      <c r="H101" s="218">
        <v>1</v>
      </c>
      <c r="I101" s="219"/>
      <c r="J101" s="220">
        <f>ROUND(I101*H101,2)</f>
        <v>0</v>
      </c>
      <c r="K101" s="216" t="s">
        <v>159</v>
      </c>
      <c r="L101" s="46"/>
      <c r="M101" s="221" t="s">
        <v>19</v>
      </c>
      <c r="N101" s="222" t="s">
        <v>45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88</v>
      </c>
      <c r="AT101" s="225" t="s">
        <v>155</v>
      </c>
      <c r="AU101" s="225" t="s">
        <v>83</v>
      </c>
      <c r="AY101" s="19" t="s">
        <v>152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81</v>
      </c>
      <c r="BK101" s="226">
        <f>ROUND(I101*H101,2)</f>
        <v>0</v>
      </c>
      <c r="BL101" s="19" t="s">
        <v>88</v>
      </c>
      <c r="BM101" s="225" t="s">
        <v>91</v>
      </c>
    </row>
    <row r="102" s="2" customFormat="1">
      <c r="A102" s="40"/>
      <c r="B102" s="41"/>
      <c r="C102" s="42"/>
      <c r="D102" s="227" t="s">
        <v>160</v>
      </c>
      <c r="E102" s="42"/>
      <c r="F102" s="228" t="s">
        <v>693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160</v>
      </c>
      <c r="AU102" s="19" t="s">
        <v>83</v>
      </c>
    </row>
    <row r="103" s="2" customFormat="1">
      <c r="A103" s="40"/>
      <c r="B103" s="41"/>
      <c r="C103" s="42"/>
      <c r="D103" s="232" t="s">
        <v>161</v>
      </c>
      <c r="E103" s="42"/>
      <c r="F103" s="233" t="s">
        <v>694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161</v>
      </c>
      <c r="AU103" s="19" t="s">
        <v>83</v>
      </c>
    </row>
    <row r="104" s="12" customFormat="1" ht="22.8" customHeight="1">
      <c r="A104" s="12"/>
      <c r="B104" s="198"/>
      <c r="C104" s="199"/>
      <c r="D104" s="200" t="s">
        <v>73</v>
      </c>
      <c r="E104" s="212" t="s">
        <v>695</v>
      </c>
      <c r="F104" s="212" t="s">
        <v>696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SUM(P105:P107)</f>
        <v>0</v>
      </c>
      <c r="Q104" s="206"/>
      <c r="R104" s="207">
        <f>SUM(R105:R107)</f>
        <v>0</v>
      </c>
      <c r="S104" s="206"/>
      <c r="T104" s="208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109</v>
      </c>
      <c r="AT104" s="210" t="s">
        <v>73</v>
      </c>
      <c r="AU104" s="210" t="s">
        <v>81</v>
      </c>
      <c r="AY104" s="209" t="s">
        <v>152</v>
      </c>
      <c r="BK104" s="211">
        <f>SUM(BK105:BK107)</f>
        <v>0</v>
      </c>
    </row>
    <row r="105" s="2" customFormat="1" ht="16.5" customHeight="1">
      <c r="A105" s="40"/>
      <c r="B105" s="41"/>
      <c r="C105" s="214" t="s">
        <v>88</v>
      </c>
      <c r="D105" s="214" t="s">
        <v>155</v>
      </c>
      <c r="E105" s="215" t="s">
        <v>697</v>
      </c>
      <c r="F105" s="216" t="s">
        <v>698</v>
      </c>
      <c r="G105" s="217" t="s">
        <v>395</v>
      </c>
      <c r="H105" s="218">
        <v>1</v>
      </c>
      <c r="I105" s="219"/>
      <c r="J105" s="220">
        <f>ROUND(I105*H105,2)</f>
        <v>0</v>
      </c>
      <c r="K105" s="216" t="s">
        <v>159</v>
      </c>
      <c r="L105" s="46"/>
      <c r="M105" s="221" t="s">
        <v>19</v>
      </c>
      <c r="N105" s="222" t="s">
        <v>45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88</v>
      </c>
      <c r="AT105" s="225" t="s">
        <v>155</v>
      </c>
      <c r="AU105" s="225" t="s">
        <v>83</v>
      </c>
      <c r="AY105" s="19" t="s">
        <v>152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88</v>
      </c>
      <c r="BM105" s="225" t="s">
        <v>183</v>
      </c>
    </row>
    <row r="106" s="2" customFormat="1">
      <c r="A106" s="40"/>
      <c r="B106" s="41"/>
      <c r="C106" s="42"/>
      <c r="D106" s="227" t="s">
        <v>160</v>
      </c>
      <c r="E106" s="42"/>
      <c r="F106" s="228" t="s">
        <v>698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83</v>
      </c>
    </row>
    <row r="107" s="2" customFormat="1">
      <c r="A107" s="40"/>
      <c r="B107" s="41"/>
      <c r="C107" s="42"/>
      <c r="D107" s="232" t="s">
        <v>161</v>
      </c>
      <c r="E107" s="42"/>
      <c r="F107" s="233" t="s">
        <v>699</v>
      </c>
      <c r="G107" s="42"/>
      <c r="H107" s="42"/>
      <c r="I107" s="229"/>
      <c r="J107" s="42"/>
      <c r="K107" s="42"/>
      <c r="L107" s="46"/>
      <c r="M107" s="271"/>
      <c r="N107" s="272"/>
      <c r="O107" s="273"/>
      <c r="P107" s="273"/>
      <c r="Q107" s="273"/>
      <c r="R107" s="273"/>
      <c r="S107" s="273"/>
      <c r="T107" s="274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83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D85rBg+LNFqlspeYcxxT6z+6c+UID0YSebEaD4DijEo+8V6/7UmZI12CHVCgLSDLMWFJaODnuyxqUvYaEWofyA==" hashValue="Lz4BKJ8URpPgRZFOb+1ojxUWTxusOLdoBv1LvU2d1n8/Z85u5cjDih6p8JR1UcNroX/Rn8Op1IVbHueLkayH0A==" algorithmName="SHA-512" password="CC35"/>
  <autoFilter ref="C89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3_02/013254000"/>
    <hyperlink ref="F99" r:id="rId2" display="https://podminky.urs.cz/item/CS_URS_2023_02/030001000"/>
    <hyperlink ref="F103" r:id="rId3" display="https://podminky.urs.cz/item/CS_URS_2023_02/044002000"/>
    <hyperlink ref="F107" r:id="rId4" display="https://podminky.urs.cz/item/CS_URS_2023_02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700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701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ROUND((SUM(BE94:BE180)),  2)</f>
        <v>0</v>
      </c>
      <c r="G35" s="40"/>
      <c r="H35" s="40"/>
      <c r="I35" s="159">
        <v>0.20999999999999999</v>
      </c>
      <c r="J35" s="158">
        <f>ROUND(((SUM(BE94:BE180))*I35),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ROUND((SUM(BF94:BF180)),  2)</f>
        <v>0</v>
      </c>
      <c r="G36" s="40"/>
      <c r="H36" s="40"/>
      <c r="I36" s="159">
        <v>0.12</v>
      </c>
      <c r="J36" s="158">
        <f>ROUND(((SUM(BF94:BF180))*I36),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ROUND((SUM(BG94:BG180)),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ROUND((SUM(BH94:BH180)),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ROUND((SUM(BI94:BI180)),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700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1 - Bourací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130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131</v>
      </c>
      <c r="E65" s="184"/>
      <c r="F65" s="184"/>
      <c r="G65" s="184"/>
      <c r="H65" s="184"/>
      <c r="I65" s="184"/>
      <c r="J65" s="185">
        <f>J96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702</v>
      </c>
      <c r="E66" s="184"/>
      <c r="F66" s="184"/>
      <c r="G66" s="184"/>
      <c r="H66" s="184"/>
      <c r="I66" s="184"/>
      <c r="J66" s="185">
        <f>J119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133</v>
      </c>
      <c r="E67" s="179"/>
      <c r="F67" s="179"/>
      <c r="G67" s="179"/>
      <c r="H67" s="179"/>
      <c r="I67" s="179"/>
      <c r="J67" s="180">
        <f>J134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703</v>
      </c>
      <c r="E68" s="184"/>
      <c r="F68" s="184"/>
      <c r="G68" s="184"/>
      <c r="H68" s="184"/>
      <c r="I68" s="184"/>
      <c r="J68" s="185">
        <f>J135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704</v>
      </c>
      <c r="E69" s="184"/>
      <c r="F69" s="184"/>
      <c r="G69" s="184"/>
      <c r="H69" s="184"/>
      <c r="I69" s="184"/>
      <c r="J69" s="185">
        <f>J141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705</v>
      </c>
      <c r="E70" s="184"/>
      <c r="F70" s="184"/>
      <c r="G70" s="184"/>
      <c r="H70" s="184"/>
      <c r="I70" s="184"/>
      <c r="J70" s="185">
        <f>J157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675</v>
      </c>
      <c r="E71" s="179"/>
      <c r="F71" s="179"/>
      <c r="G71" s="179"/>
      <c r="H71" s="179"/>
      <c r="I71" s="179"/>
      <c r="J71" s="180">
        <f>J174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706</v>
      </c>
      <c r="E72" s="184"/>
      <c r="F72" s="184"/>
      <c r="G72" s="184"/>
      <c r="H72" s="184"/>
      <c r="I72" s="184"/>
      <c r="J72" s="185">
        <f>J175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137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IROP výzva 37 (ZŠ Písečná)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122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700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124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1 - Bourací práce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ZŠ Písečná 5144, Chomutov</v>
      </c>
      <c r="G88" s="42"/>
      <c r="H88" s="42"/>
      <c r="I88" s="34" t="s">
        <v>23</v>
      </c>
      <c r="J88" s="74" t="str">
        <f>IF(J14="","",J14)</f>
        <v>29. 1. 2026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25</v>
      </c>
      <c r="D90" s="42"/>
      <c r="E90" s="42"/>
      <c r="F90" s="29" t="str">
        <f>E17</f>
        <v>Statutární město Chomutov</v>
      </c>
      <c r="G90" s="42"/>
      <c r="H90" s="42"/>
      <c r="I90" s="34" t="s">
        <v>32</v>
      </c>
      <c r="J90" s="38" t="str">
        <f>E23</f>
        <v>Digitronic CZ s.r.o. Hradec Králové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30</v>
      </c>
      <c r="D91" s="42"/>
      <c r="E91" s="42"/>
      <c r="F91" s="29" t="str">
        <f>IF(E20="","",E20)</f>
        <v>Vyplň údaj</v>
      </c>
      <c r="G91" s="42"/>
      <c r="H91" s="42"/>
      <c r="I91" s="34" t="s">
        <v>36</v>
      </c>
      <c r="J91" s="38" t="str">
        <f>E26</f>
        <v xml:space="preserve"> 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138</v>
      </c>
      <c r="D93" s="190" t="s">
        <v>59</v>
      </c>
      <c r="E93" s="190" t="s">
        <v>55</v>
      </c>
      <c r="F93" s="190" t="s">
        <v>56</v>
      </c>
      <c r="G93" s="190" t="s">
        <v>139</v>
      </c>
      <c r="H93" s="190" t="s">
        <v>140</v>
      </c>
      <c r="I93" s="190" t="s">
        <v>141</v>
      </c>
      <c r="J93" s="190" t="s">
        <v>128</v>
      </c>
      <c r="K93" s="191" t="s">
        <v>142</v>
      </c>
      <c r="L93" s="192"/>
      <c r="M93" s="94" t="s">
        <v>19</v>
      </c>
      <c r="N93" s="95" t="s">
        <v>44</v>
      </c>
      <c r="O93" s="95" t="s">
        <v>143</v>
      </c>
      <c r="P93" s="95" t="s">
        <v>144</v>
      </c>
      <c r="Q93" s="95" t="s">
        <v>145</v>
      </c>
      <c r="R93" s="95" t="s">
        <v>146</v>
      </c>
      <c r="S93" s="95" t="s">
        <v>147</v>
      </c>
      <c r="T93" s="96" t="s">
        <v>148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149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P95+P134+P174</f>
        <v>0</v>
      </c>
      <c r="Q94" s="98"/>
      <c r="R94" s="195">
        <f>R95+R134+R174</f>
        <v>0.0011100000000000001</v>
      </c>
      <c r="S94" s="98"/>
      <c r="T94" s="196">
        <f>T95+T134+T174</f>
        <v>1.63373444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73</v>
      </c>
      <c r="AU94" s="19" t="s">
        <v>129</v>
      </c>
      <c r="BK94" s="197">
        <f>BK95+BK134+BK174</f>
        <v>0</v>
      </c>
    </row>
    <row r="95" s="12" customFormat="1" ht="25.92" customHeight="1">
      <c r="A95" s="12"/>
      <c r="B95" s="198"/>
      <c r="C95" s="199"/>
      <c r="D95" s="200" t="s">
        <v>73</v>
      </c>
      <c r="E95" s="201" t="s">
        <v>150</v>
      </c>
      <c r="F95" s="201" t="s">
        <v>151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P96+P119</f>
        <v>0</v>
      </c>
      <c r="Q95" s="206"/>
      <c r="R95" s="207">
        <f>R96+R119</f>
        <v>0</v>
      </c>
      <c r="S95" s="206"/>
      <c r="T95" s="208">
        <f>T96+T119</f>
        <v>1.4327184399999999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73</v>
      </c>
      <c r="AU95" s="210" t="s">
        <v>74</v>
      </c>
      <c r="AY95" s="209" t="s">
        <v>152</v>
      </c>
      <c r="BK95" s="211">
        <f>BK96+BK119</f>
        <v>0</v>
      </c>
    </row>
    <row r="96" s="12" customFormat="1" ht="22.8" customHeight="1">
      <c r="A96" s="12"/>
      <c r="B96" s="198"/>
      <c r="C96" s="199"/>
      <c r="D96" s="200" t="s">
        <v>73</v>
      </c>
      <c r="E96" s="212" t="s">
        <v>153</v>
      </c>
      <c r="F96" s="212" t="s">
        <v>154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SUM(P97:P118)</f>
        <v>0</v>
      </c>
      <c r="Q96" s="206"/>
      <c r="R96" s="207">
        <f>SUM(R97:R118)</f>
        <v>0</v>
      </c>
      <c r="S96" s="206"/>
      <c r="T96" s="208">
        <f>SUM(T97:T118)</f>
        <v>1.4327184399999999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81</v>
      </c>
      <c r="AT96" s="210" t="s">
        <v>73</v>
      </c>
      <c r="AU96" s="210" t="s">
        <v>81</v>
      </c>
      <c r="AY96" s="209" t="s">
        <v>152</v>
      </c>
      <c r="BK96" s="211">
        <f>SUM(BK97:BK118)</f>
        <v>0</v>
      </c>
    </row>
    <row r="97" s="2" customFormat="1" ht="24.15" customHeight="1">
      <c r="A97" s="40"/>
      <c r="B97" s="41"/>
      <c r="C97" s="214" t="s">
        <v>81</v>
      </c>
      <c r="D97" s="214" t="s">
        <v>155</v>
      </c>
      <c r="E97" s="215" t="s">
        <v>707</v>
      </c>
      <c r="F97" s="216" t="s">
        <v>708</v>
      </c>
      <c r="G97" s="217" t="s">
        <v>266</v>
      </c>
      <c r="H97" s="218">
        <v>29.5</v>
      </c>
      <c r="I97" s="219"/>
      <c r="J97" s="220">
        <f>ROUND(I97*H97,2)</f>
        <v>0</v>
      </c>
      <c r="K97" s="216" t="s">
        <v>168</v>
      </c>
      <c r="L97" s="46"/>
      <c r="M97" s="221" t="s">
        <v>19</v>
      </c>
      <c r="N97" s="222" t="s">
        <v>45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0.0089999999999999993</v>
      </c>
      <c r="T97" s="224">
        <f>S97*H97</f>
        <v>0.26549999999999996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88</v>
      </c>
      <c r="AT97" s="225" t="s">
        <v>155</v>
      </c>
      <c r="AU97" s="225" t="s">
        <v>83</v>
      </c>
      <c r="AY97" s="19" t="s">
        <v>152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81</v>
      </c>
      <c r="BK97" s="226">
        <f>ROUND(I97*H97,2)</f>
        <v>0</v>
      </c>
      <c r="BL97" s="19" t="s">
        <v>88</v>
      </c>
      <c r="BM97" s="225" t="s">
        <v>83</v>
      </c>
    </row>
    <row r="98" s="2" customFormat="1">
      <c r="A98" s="40"/>
      <c r="B98" s="41"/>
      <c r="C98" s="42"/>
      <c r="D98" s="227" t="s">
        <v>160</v>
      </c>
      <c r="E98" s="42"/>
      <c r="F98" s="228" t="s">
        <v>709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83</v>
      </c>
    </row>
    <row r="99" s="2" customFormat="1">
      <c r="A99" s="40"/>
      <c r="B99" s="41"/>
      <c r="C99" s="42"/>
      <c r="D99" s="232" t="s">
        <v>161</v>
      </c>
      <c r="E99" s="42"/>
      <c r="F99" s="233" t="s">
        <v>710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83</v>
      </c>
    </row>
    <row r="100" s="15" customFormat="1">
      <c r="A100" s="15"/>
      <c r="B100" s="275"/>
      <c r="C100" s="276"/>
      <c r="D100" s="227" t="s">
        <v>191</v>
      </c>
      <c r="E100" s="277" t="s">
        <v>19</v>
      </c>
      <c r="F100" s="278" t="s">
        <v>711</v>
      </c>
      <c r="G100" s="276"/>
      <c r="H100" s="277" t="s">
        <v>19</v>
      </c>
      <c r="I100" s="279"/>
      <c r="J100" s="276"/>
      <c r="K100" s="276"/>
      <c r="L100" s="280"/>
      <c r="M100" s="281"/>
      <c r="N100" s="282"/>
      <c r="O100" s="282"/>
      <c r="P100" s="282"/>
      <c r="Q100" s="282"/>
      <c r="R100" s="282"/>
      <c r="S100" s="282"/>
      <c r="T100" s="283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84" t="s">
        <v>191</v>
      </c>
      <c r="AU100" s="284" t="s">
        <v>83</v>
      </c>
      <c r="AV100" s="15" t="s">
        <v>81</v>
      </c>
      <c r="AW100" s="15" t="s">
        <v>35</v>
      </c>
      <c r="AX100" s="15" t="s">
        <v>74</v>
      </c>
      <c r="AY100" s="284" t="s">
        <v>152</v>
      </c>
    </row>
    <row r="101" s="13" customFormat="1">
      <c r="A101" s="13"/>
      <c r="B101" s="244"/>
      <c r="C101" s="245"/>
      <c r="D101" s="227" t="s">
        <v>191</v>
      </c>
      <c r="E101" s="246" t="s">
        <v>19</v>
      </c>
      <c r="F101" s="247" t="s">
        <v>712</v>
      </c>
      <c r="G101" s="245"/>
      <c r="H101" s="248">
        <v>29.5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4" t="s">
        <v>191</v>
      </c>
      <c r="AU101" s="254" t="s">
        <v>83</v>
      </c>
      <c r="AV101" s="13" t="s">
        <v>83</v>
      </c>
      <c r="AW101" s="13" t="s">
        <v>35</v>
      </c>
      <c r="AX101" s="13" t="s">
        <v>74</v>
      </c>
      <c r="AY101" s="254" t="s">
        <v>152</v>
      </c>
    </row>
    <row r="102" s="14" customFormat="1">
      <c r="A102" s="14"/>
      <c r="B102" s="255"/>
      <c r="C102" s="256"/>
      <c r="D102" s="227" t="s">
        <v>191</v>
      </c>
      <c r="E102" s="257" t="s">
        <v>19</v>
      </c>
      <c r="F102" s="258" t="s">
        <v>193</v>
      </c>
      <c r="G102" s="256"/>
      <c r="H102" s="259">
        <v>29.5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5" t="s">
        <v>191</v>
      </c>
      <c r="AU102" s="265" t="s">
        <v>83</v>
      </c>
      <c r="AV102" s="14" t="s">
        <v>88</v>
      </c>
      <c r="AW102" s="14" t="s">
        <v>35</v>
      </c>
      <c r="AX102" s="14" t="s">
        <v>81</v>
      </c>
      <c r="AY102" s="265" t="s">
        <v>152</v>
      </c>
    </row>
    <row r="103" s="2" customFormat="1" ht="24.15" customHeight="1">
      <c r="A103" s="40"/>
      <c r="B103" s="41"/>
      <c r="C103" s="214" t="s">
        <v>83</v>
      </c>
      <c r="D103" s="214" t="s">
        <v>155</v>
      </c>
      <c r="E103" s="215" t="s">
        <v>713</v>
      </c>
      <c r="F103" s="216" t="s">
        <v>714</v>
      </c>
      <c r="G103" s="217" t="s">
        <v>266</v>
      </c>
      <c r="H103" s="218">
        <v>24.25</v>
      </c>
      <c r="I103" s="219"/>
      <c r="J103" s="220">
        <f>ROUND(I103*H103,2)</f>
        <v>0</v>
      </c>
      <c r="K103" s="216" t="s">
        <v>168</v>
      </c>
      <c r="L103" s="46"/>
      <c r="M103" s="221" t="s">
        <v>19</v>
      </c>
      <c r="N103" s="222" t="s">
        <v>45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0.010999999999999999</v>
      </c>
      <c r="T103" s="224">
        <f>S103*H103</f>
        <v>0.26674999999999999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88</v>
      </c>
      <c r="AT103" s="225" t="s">
        <v>155</v>
      </c>
      <c r="AU103" s="225" t="s">
        <v>83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81</v>
      </c>
      <c r="BK103" s="226">
        <f>ROUND(I103*H103,2)</f>
        <v>0</v>
      </c>
      <c r="BL103" s="19" t="s">
        <v>88</v>
      </c>
      <c r="BM103" s="225" t="s">
        <v>88</v>
      </c>
    </row>
    <row r="104" s="2" customFormat="1">
      <c r="A104" s="40"/>
      <c r="B104" s="41"/>
      <c r="C104" s="42"/>
      <c r="D104" s="227" t="s">
        <v>160</v>
      </c>
      <c r="E104" s="42"/>
      <c r="F104" s="228" t="s">
        <v>715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160</v>
      </c>
      <c r="AU104" s="19" t="s">
        <v>83</v>
      </c>
    </row>
    <row r="105" s="2" customFormat="1">
      <c r="A105" s="40"/>
      <c r="B105" s="41"/>
      <c r="C105" s="42"/>
      <c r="D105" s="232" t="s">
        <v>161</v>
      </c>
      <c r="E105" s="42"/>
      <c r="F105" s="233" t="s">
        <v>716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83</v>
      </c>
    </row>
    <row r="106" s="15" customFormat="1">
      <c r="A106" s="15"/>
      <c r="B106" s="275"/>
      <c r="C106" s="276"/>
      <c r="D106" s="227" t="s">
        <v>191</v>
      </c>
      <c r="E106" s="277" t="s">
        <v>19</v>
      </c>
      <c r="F106" s="278" t="s">
        <v>711</v>
      </c>
      <c r="G106" s="276"/>
      <c r="H106" s="277" t="s">
        <v>19</v>
      </c>
      <c r="I106" s="279"/>
      <c r="J106" s="276"/>
      <c r="K106" s="276"/>
      <c r="L106" s="280"/>
      <c r="M106" s="281"/>
      <c r="N106" s="282"/>
      <c r="O106" s="282"/>
      <c r="P106" s="282"/>
      <c r="Q106" s="282"/>
      <c r="R106" s="282"/>
      <c r="S106" s="282"/>
      <c r="T106" s="28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84" t="s">
        <v>191</v>
      </c>
      <c r="AU106" s="284" t="s">
        <v>83</v>
      </c>
      <c r="AV106" s="15" t="s">
        <v>81</v>
      </c>
      <c r="AW106" s="15" t="s">
        <v>35</v>
      </c>
      <c r="AX106" s="15" t="s">
        <v>74</v>
      </c>
      <c r="AY106" s="284" t="s">
        <v>152</v>
      </c>
    </row>
    <row r="107" s="13" customFormat="1">
      <c r="A107" s="13"/>
      <c r="B107" s="244"/>
      <c r="C107" s="245"/>
      <c r="D107" s="227" t="s">
        <v>191</v>
      </c>
      <c r="E107" s="246" t="s">
        <v>19</v>
      </c>
      <c r="F107" s="247" t="s">
        <v>717</v>
      </c>
      <c r="G107" s="245"/>
      <c r="H107" s="248">
        <v>24.25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4" t="s">
        <v>191</v>
      </c>
      <c r="AU107" s="254" t="s">
        <v>83</v>
      </c>
      <c r="AV107" s="13" t="s">
        <v>83</v>
      </c>
      <c r="AW107" s="13" t="s">
        <v>35</v>
      </c>
      <c r="AX107" s="13" t="s">
        <v>74</v>
      </c>
      <c r="AY107" s="254" t="s">
        <v>152</v>
      </c>
    </row>
    <row r="108" s="14" customFormat="1">
      <c r="A108" s="14"/>
      <c r="B108" s="255"/>
      <c r="C108" s="256"/>
      <c r="D108" s="227" t="s">
        <v>191</v>
      </c>
      <c r="E108" s="257" t="s">
        <v>19</v>
      </c>
      <c r="F108" s="258" t="s">
        <v>193</v>
      </c>
      <c r="G108" s="256"/>
      <c r="H108" s="259">
        <v>24.25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5" t="s">
        <v>191</v>
      </c>
      <c r="AU108" s="265" t="s">
        <v>83</v>
      </c>
      <c r="AV108" s="14" t="s">
        <v>88</v>
      </c>
      <c r="AW108" s="14" t="s">
        <v>35</v>
      </c>
      <c r="AX108" s="14" t="s">
        <v>81</v>
      </c>
      <c r="AY108" s="265" t="s">
        <v>152</v>
      </c>
    </row>
    <row r="109" s="2" customFormat="1" ht="24.15" customHeight="1">
      <c r="A109" s="40"/>
      <c r="B109" s="41"/>
      <c r="C109" s="214" t="s">
        <v>106</v>
      </c>
      <c r="D109" s="214" t="s">
        <v>155</v>
      </c>
      <c r="E109" s="215" t="s">
        <v>718</v>
      </c>
      <c r="F109" s="216" t="s">
        <v>719</v>
      </c>
      <c r="G109" s="217" t="s">
        <v>177</v>
      </c>
      <c r="H109" s="218">
        <v>160.898</v>
      </c>
      <c r="I109" s="219"/>
      <c r="J109" s="220">
        <f>ROUND(I109*H109,2)</f>
        <v>0</v>
      </c>
      <c r="K109" s="216" t="s">
        <v>168</v>
      </c>
      <c r="L109" s="46"/>
      <c r="M109" s="221" t="s">
        <v>19</v>
      </c>
      <c r="N109" s="222" t="s">
        <v>45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0.0047800000000000004</v>
      </c>
      <c r="T109" s="224">
        <f>S109*H109</f>
        <v>0.7690924400000001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88</v>
      </c>
      <c r="AT109" s="225" t="s">
        <v>155</v>
      </c>
      <c r="AU109" s="225" t="s">
        <v>83</v>
      </c>
      <c r="AY109" s="19" t="s">
        <v>152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81</v>
      </c>
      <c r="BK109" s="226">
        <f>ROUND(I109*H109,2)</f>
        <v>0</v>
      </c>
      <c r="BL109" s="19" t="s">
        <v>88</v>
      </c>
      <c r="BM109" s="225" t="s">
        <v>91</v>
      </c>
    </row>
    <row r="110" s="2" customFormat="1">
      <c r="A110" s="40"/>
      <c r="B110" s="41"/>
      <c r="C110" s="42"/>
      <c r="D110" s="227" t="s">
        <v>160</v>
      </c>
      <c r="E110" s="42"/>
      <c r="F110" s="228" t="s">
        <v>720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160</v>
      </c>
      <c r="AU110" s="19" t="s">
        <v>83</v>
      </c>
    </row>
    <row r="111" s="2" customFormat="1">
      <c r="A111" s="40"/>
      <c r="B111" s="41"/>
      <c r="C111" s="42"/>
      <c r="D111" s="232" t="s">
        <v>161</v>
      </c>
      <c r="E111" s="42"/>
      <c r="F111" s="233" t="s">
        <v>721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83</v>
      </c>
    </row>
    <row r="112" s="13" customFormat="1">
      <c r="A112" s="13"/>
      <c r="B112" s="244"/>
      <c r="C112" s="245"/>
      <c r="D112" s="227" t="s">
        <v>191</v>
      </c>
      <c r="E112" s="246" t="s">
        <v>19</v>
      </c>
      <c r="F112" s="247" t="s">
        <v>722</v>
      </c>
      <c r="G112" s="245"/>
      <c r="H112" s="248">
        <v>160.898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4" t="s">
        <v>191</v>
      </c>
      <c r="AU112" s="254" t="s">
        <v>83</v>
      </c>
      <c r="AV112" s="13" t="s">
        <v>83</v>
      </c>
      <c r="AW112" s="13" t="s">
        <v>35</v>
      </c>
      <c r="AX112" s="13" t="s">
        <v>74</v>
      </c>
      <c r="AY112" s="254" t="s">
        <v>152</v>
      </c>
    </row>
    <row r="113" s="14" customFormat="1">
      <c r="A113" s="14"/>
      <c r="B113" s="255"/>
      <c r="C113" s="256"/>
      <c r="D113" s="227" t="s">
        <v>191</v>
      </c>
      <c r="E113" s="257" t="s">
        <v>19</v>
      </c>
      <c r="F113" s="258" t="s">
        <v>193</v>
      </c>
      <c r="G113" s="256"/>
      <c r="H113" s="259">
        <v>160.898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5" t="s">
        <v>191</v>
      </c>
      <c r="AU113" s="265" t="s">
        <v>83</v>
      </c>
      <c r="AV113" s="14" t="s">
        <v>88</v>
      </c>
      <c r="AW113" s="14" t="s">
        <v>35</v>
      </c>
      <c r="AX113" s="14" t="s">
        <v>81</v>
      </c>
      <c r="AY113" s="265" t="s">
        <v>152</v>
      </c>
    </row>
    <row r="114" s="2" customFormat="1" ht="24.15" customHeight="1">
      <c r="A114" s="40"/>
      <c r="B114" s="41"/>
      <c r="C114" s="214" t="s">
        <v>88</v>
      </c>
      <c r="D114" s="214" t="s">
        <v>155</v>
      </c>
      <c r="E114" s="215" t="s">
        <v>723</v>
      </c>
      <c r="F114" s="216" t="s">
        <v>724</v>
      </c>
      <c r="G114" s="217" t="s">
        <v>177</v>
      </c>
      <c r="H114" s="218">
        <v>1.9319999999999999</v>
      </c>
      <c r="I114" s="219"/>
      <c r="J114" s="220">
        <f>ROUND(I114*H114,2)</f>
        <v>0</v>
      </c>
      <c r="K114" s="216" t="s">
        <v>168</v>
      </c>
      <c r="L114" s="46"/>
      <c r="M114" s="221" t="s">
        <v>19</v>
      </c>
      <c r="N114" s="222" t="s">
        <v>45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0.068000000000000005</v>
      </c>
      <c r="T114" s="224">
        <f>S114*H114</f>
        <v>0.13137599999999999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88</v>
      </c>
      <c r="AT114" s="225" t="s">
        <v>155</v>
      </c>
      <c r="AU114" s="225" t="s">
        <v>83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88</v>
      </c>
      <c r="BM114" s="225" t="s">
        <v>183</v>
      </c>
    </row>
    <row r="115" s="2" customFormat="1">
      <c r="A115" s="40"/>
      <c r="B115" s="41"/>
      <c r="C115" s="42"/>
      <c r="D115" s="227" t="s">
        <v>160</v>
      </c>
      <c r="E115" s="42"/>
      <c r="F115" s="228" t="s">
        <v>725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83</v>
      </c>
    </row>
    <row r="116" s="2" customFormat="1">
      <c r="A116" s="40"/>
      <c r="B116" s="41"/>
      <c r="C116" s="42"/>
      <c r="D116" s="232" t="s">
        <v>161</v>
      </c>
      <c r="E116" s="42"/>
      <c r="F116" s="233" t="s">
        <v>726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161</v>
      </c>
      <c r="AU116" s="19" t="s">
        <v>83</v>
      </c>
    </row>
    <row r="117" s="13" customFormat="1">
      <c r="A117" s="13"/>
      <c r="B117" s="244"/>
      <c r="C117" s="245"/>
      <c r="D117" s="227" t="s">
        <v>191</v>
      </c>
      <c r="E117" s="246" t="s">
        <v>19</v>
      </c>
      <c r="F117" s="247" t="s">
        <v>727</v>
      </c>
      <c r="G117" s="245"/>
      <c r="H117" s="248">
        <v>1.9319999999999999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4" t="s">
        <v>191</v>
      </c>
      <c r="AU117" s="254" t="s">
        <v>83</v>
      </c>
      <c r="AV117" s="13" t="s">
        <v>83</v>
      </c>
      <c r="AW117" s="13" t="s">
        <v>35</v>
      </c>
      <c r="AX117" s="13" t="s">
        <v>74</v>
      </c>
      <c r="AY117" s="254" t="s">
        <v>152</v>
      </c>
    </row>
    <row r="118" s="14" customFormat="1">
      <c r="A118" s="14"/>
      <c r="B118" s="255"/>
      <c r="C118" s="256"/>
      <c r="D118" s="227" t="s">
        <v>191</v>
      </c>
      <c r="E118" s="257" t="s">
        <v>19</v>
      </c>
      <c r="F118" s="258" t="s">
        <v>193</v>
      </c>
      <c r="G118" s="256"/>
      <c r="H118" s="259">
        <v>1.9319999999999999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5" t="s">
        <v>191</v>
      </c>
      <c r="AU118" s="265" t="s">
        <v>83</v>
      </c>
      <c r="AV118" s="14" t="s">
        <v>88</v>
      </c>
      <c r="AW118" s="14" t="s">
        <v>35</v>
      </c>
      <c r="AX118" s="14" t="s">
        <v>81</v>
      </c>
      <c r="AY118" s="265" t="s">
        <v>152</v>
      </c>
    </row>
    <row r="119" s="12" customFormat="1" ht="22.8" customHeight="1">
      <c r="A119" s="12"/>
      <c r="B119" s="198"/>
      <c r="C119" s="199"/>
      <c r="D119" s="200" t="s">
        <v>73</v>
      </c>
      <c r="E119" s="212" t="s">
        <v>728</v>
      </c>
      <c r="F119" s="212" t="s">
        <v>729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SUM(P120:P133)</f>
        <v>0</v>
      </c>
      <c r="Q119" s="206"/>
      <c r="R119" s="207">
        <f>SUM(R120:R133)</f>
        <v>0</v>
      </c>
      <c r="S119" s="206"/>
      <c r="T119" s="208">
        <f>SUM(T120:T133)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81</v>
      </c>
      <c r="AT119" s="210" t="s">
        <v>73</v>
      </c>
      <c r="AU119" s="210" t="s">
        <v>81</v>
      </c>
      <c r="AY119" s="209" t="s">
        <v>152</v>
      </c>
      <c r="BK119" s="211">
        <f>SUM(BK120:BK133)</f>
        <v>0</v>
      </c>
    </row>
    <row r="120" s="2" customFormat="1" ht="24.15" customHeight="1">
      <c r="A120" s="40"/>
      <c r="B120" s="41"/>
      <c r="C120" s="214" t="s">
        <v>109</v>
      </c>
      <c r="D120" s="214" t="s">
        <v>155</v>
      </c>
      <c r="E120" s="215" t="s">
        <v>730</v>
      </c>
      <c r="F120" s="216" t="s">
        <v>731</v>
      </c>
      <c r="G120" s="217" t="s">
        <v>167</v>
      </c>
      <c r="H120" s="218">
        <v>1.6339999999999999</v>
      </c>
      <c r="I120" s="219"/>
      <c r="J120" s="220">
        <f>ROUND(I120*H120,2)</f>
        <v>0</v>
      </c>
      <c r="K120" s="216" t="s">
        <v>168</v>
      </c>
      <c r="L120" s="46"/>
      <c r="M120" s="221" t="s">
        <v>19</v>
      </c>
      <c r="N120" s="222" t="s">
        <v>45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88</v>
      </c>
      <c r="AT120" s="225" t="s">
        <v>155</v>
      </c>
      <c r="AU120" s="225" t="s">
        <v>83</v>
      </c>
      <c r="AY120" s="19" t="s">
        <v>152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81</v>
      </c>
      <c r="BK120" s="226">
        <f>ROUND(I120*H120,2)</f>
        <v>0</v>
      </c>
      <c r="BL120" s="19" t="s">
        <v>88</v>
      </c>
      <c r="BM120" s="225" t="s">
        <v>190</v>
      </c>
    </row>
    <row r="121" s="2" customFormat="1">
      <c r="A121" s="40"/>
      <c r="B121" s="41"/>
      <c r="C121" s="42"/>
      <c r="D121" s="227" t="s">
        <v>160</v>
      </c>
      <c r="E121" s="42"/>
      <c r="F121" s="228" t="s">
        <v>732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160</v>
      </c>
      <c r="AU121" s="19" t="s">
        <v>83</v>
      </c>
    </row>
    <row r="122" s="2" customFormat="1">
      <c r="A122" s="40"/>
      <c r="B122" s="41"/>
      <c r="C122" s="42"/>
      <c r="D122" s="232" t="s">
        <v>161</v>
      </c>
      <c r="E122" s="42"/>
      <c r="F122" s="233" t="s">
        <v>733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161</v>
      </c>
      <c r="AU122" s="19" t="s">
        <v>83</v>
      </c>
    </row>
    <row r="123" s="2" customFormat="1" ht="24.15" customHeight="1">
      <c r="A123" s="40"/>
      <c r="B123" s="41"/>
      <c r="C123" s="214" t="s">
        <v>91</v>
      </c>
      <c r="D123" s="214" t="s">
        <v>155</v>
      </c>
      <c r="E123" s="215" t="s">
        <v>734</v>
      </c>
      <c r="F123" s="216" t="s">
        <v>735</v>
      </c>
      <c r="G123" s="217" t="s">
        <v>167</v>
      </c>
      <c r="H123" s="218">
        <v>1.6339999999999999</v>
      </c>
      <c r="I123" s="219"/>
      <c r="J123" s="220">
        <f>ROUND(I123*H123,2)</f>
        <v>0</v>
      </c>
      <c r="K123" s="216" t="s">
        <v>168</v>
      </c>
      <c r="L123" s="46"/>
      <c r="M123" s="221" t="s">
        <v>19</v>
      </c>
      <c r="N123" s="222" t="s">
        <v>45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88</v>
      </c>
      <c r="AT123" s="225" t="s">
        <v>155</v>
      </c>
      <c r="AU123" s="225" t="s">
        <v>83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81</v>
      </c>
      <c r="BK123" s="226">
        <f>ROUND(I123*H123,2)</f>
        <v>0</v>
      </c>
      <c r="BL123" s="19" t="s">
        <v>88</v>
      </c>
      <c r="BM123" s="225" t="s">
        <v>8</v>
      </c>
    </row>
    <row r="124" s="2" customFormat="1">
      <c r="A124" s="40"/>
      <c r="B124" s="41"/>
      <c r="C124" s="42"/>
      <c r="D124" s="227" t="s">
        <v>160</v>
      </c>
      <c r="E124" s="42"/>
      <c r="F124" s="228" t="s">
        <v>736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160</v>
      </c>
      <c r="AU124" s="19" t="s">
        <v>83</v>
      </c>
    </row>
    <row r="125" s="2" customFormat="1">
      <c r="A125" s="40"/>
      <c r="B125" s="41"/>
      <c r="C125" s="42"/>
      <c r="D125" s="232" t="s">
        <v>161</v>
      </c>
      <c r="E125" s="42"/>
      <c r="F125" s="233" t="s">
        <v>737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161</v>
      </c>
      <c r="AU125" s="19" t="s">
        <v>83</v>
      </c>
    </row>
    <row r="126" s="2" customFormat="1" ht="24.15" customHeight="1">
      <c r="A126" s="40"/>
      <c r="B126" s="41"/>
      <c r="C126" s="214" t="s">
        <v>198</v>
      </c>
      <c r="D126" s="214" t="s">
        <v>155</v>
      </c>
      <c r="E126" s="215" t="s">
        <v>738</v>
      </c>
      <c r="F126" s="216" t="s">
        <v>739</v>
      </c>
      <c r="G126" s="217" t="s">
        <v>167</v>
      </c>
      <c r="H126" s="218">
        <v>16.34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45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88</v>
      </c>
      <c r="AT126" s="225" t="s">
        <v>155</v>
      </c>
      <c r="AU126" s="225" t="s">
        <v>83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88</v>
      </c>
      <c r="BM126" s="225" t="s">
        <v>201</v>
      </c>
    </row>
    <row r="127" s="2" customFormat="1">
      <c r="A127" s="40"/>
      <c r="B127" s="41"/>
      <c r="C127" s="42"/>
      <c r="D127" s="227" t="s">
        <v>160</v>
      </c>
      <c r="E127" s="42"/>
      <c r="F127" s="228" t="s">
        <v>740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83</v>
      </c>
    </row>
    <row r="128" s="2" customFormat="1">
      <c r="A128" s="40"/>
      <c r="B128" s="41"/>
      <c r="C128" s="42"/>
      <c r="D128" s="232" t="s">
        <v>161</v>
      </c>
      <c r="E128" s="42"/>
      <c r="F128" s="233" t="s">
        <v>741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161</v>
      </c>
      <c r="AU128" s="19" t="s">
        <v>83</v>
      </c>
    </row>
    <row r="129" s="13" customFormat="1">
      <c r="A129" s="13"/>
      <c r="B129" s="244"/>
      <c r="C129" s="245"/>
      <c r="D129" s="227" t="s">
        <v>191</v>
      </c>
      <c r="E129" s="246" t="s">
        <v>19</v>
      </c>
      <c r="F129" s="247" t="s">
        <v>742</v>
      </c>
      <c r="G129" s="245"/>
      <c r="H129" s="248">
        <v>16.34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191</v>
      </c>
      <c r="AU129" s="254" t="s">
        <v>83</v>
      </c>
      <c r="AV129" s="13" t="s">
        <v>83</v>
      </c>
      <c r="AW129" s="13" t="s">
        <v>35</v>
      </c>
      <c r="AX129" s="13" t="s">
        <v>74</v>
      </c>
      <c r="AY129" s="254" t="s">
        <v>152</v>
      </c>
    </row>
    <row r="130" s="14" customFormat="1">
      <c r="A130" s="14"/>
      <c r="B130" s="255"/>
      <c r="C130" s="256"/>
      <c r="D130" s="227" t="s">
        <v>191</v>
      </c>
      <c r="E130" s="257" t="s">
        <v>19</v>
      </c>
      <c r="F130" s="258" t="s">
        <v>193</v>
      </c>
      <c r="G130" s="256"/>
      <c r="H130" s="259">
        <v>16.34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191</v>
      </c>
      <c r="AU130" s="265" t="s">
        <v>83</v>
      </c>
      <c r="AV130" s="14" t="s">
        <v>88</v>
      </c>
      <c r="AW130" s="14" t="s">
        <v>35</v>
      </c>
      <c r="AX130" s="14" t="s">
        <v>81</v>
      </c>
      <c r="AY130" s="265" t="s">
        <v>152</v>
      </c>
    </row>
    <row r="131" s="2" customFormat="1" ht="33" customHeight="1">
      <c r="A131" s="40"/>
      <c r="B131" s="41"/>
      <c r="C131" s="214" t="s">
        <v>183</v>
      </c>
      <c r="D131" s="214" t="s">
        <v>155</v>
      </c>
      <c r="E131" s="215" t="s">
        <v>743</v>
      </c>
      <c r="F131" s="216" t="s">
        <v>744</v>
      </c>
      <c r="G131" s="217" t="s">
        <v>167</v>
      </c>
      <c r="H131" s="218">
        <v>1.6339999999999999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45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88</v>
      </c>
      <c r="AT131" s="225" t="s">
        <v>155</v>
      </c>
      <c r="AU131" s="225" t="s">
        <v>83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88</v>
      </c>
      <c r="BM131" s="225" t="s">
        <v>178</v>
      </c>
    </row>
    <row r="132" s="2" customFormat="1">
      <c r="A132" s="40"/>
      <c r="B132" s="41"/>
      <c r="C132" s="42"/>
      <c r="D132" s="227" t="s">
        <v>160</v>
      </c>
      <c r="E132" s="42"/>
      <c r="F132" s="228" t="s">
        <v>745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83</v>
      </c>
    </row>
    <row r="133" s="2" customFormat="1">
      <c r="A133" s="40"/>
      <c r="B133" s="41"/>
      <c r="C133" s="42"/>
      <c r="D133" s="232" t="s">
        <v>161</v>
      </c>
      <c r="E133" s="42"/>
      <c r="F133" s="233" t="s">
        <v>746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83</v>
      </c>
    </row>
    <row r="134" s="12" customFormat="1" ht="25.92" customHeight="1">
      <c r="A134" s="12"/>
      <c r="B134" s="198"/>
      <c r="C134" s="199"/>
      <c r="D134" s="200" t="s">
        <v>73</v>
      </c>
      <c r="E134" s="201" t="s">
        <v>171</v>
      </c>
      <c r="F134" s="201" t="s">
        <v>172</v>
      </c>
      <c r="G134" s="199"/>
      <c r="H134" s="199"/>
      <c r="I134" s="202"/>
      <c r="J134" s="203">
        <f>BK134</f>
        <v>0</v>
      </c>
      <c r="K134" s="199"/>
      <c r="L134" s="204"/>
      <c r="M134" s="205"/>
      <c r="N134" s="206"/>
      <c r="O134" s="206"/>
      <c r="P134" s="207">
        <f>P135+P141+P157</f>
        <v>0</v>
      </c>
      <c r="Q134" s="206"/>
      <c r="R134" s="207">
        <f>R135+R141+R157</f>
        <v>0.0011100000000000001</v>
      </c>
      <c r="S134" s="206"/>
      <c r="T134" s="208">
        <f>T135+T141+T157</f>
        <v>0.201016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83</v>
      </c>
      <c r="AT134" s="210" t="s">
        <v>73</v>
      </c>
      <c r="AU134" s="210" t="s">
        <v>74</v>
      </c>
      <c r="AY134" s="209" t="s">
        <v>152</v>
      </c>
      <c r="BK134" s="211">
        <f>BK135+BK141+BK157</f>
        <v>0</v>
      </c>
    </row>
    <row r="135" s="12" customFormat="1" ht="22.8" customHeight="1">
      <c r="A135" s="12"/>
      <c r="B135" s="198"/>
      <c r="C135" s="199"/>
      <c r="D135" s="200" t="s">
        <v>73</v>
      </c>
      <c r="E135" s="212" t="s">
        <v>747</v>
      </c>
      <c r="F135" s="212" t="s">
        <v>748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SUM(P136:P140)</f>
        <v>0</v>
      </c>
      <c r="Q135" s="206"/>
      <c r="R135" s="207">
        <f>SUM(R136:R140)</f>
        <v>0</v>
      </c>
      <c r="S135" s="206"/>
      <c r="T135" s="208">
        <f>SUM(T136:T140)</f>
        <v>0.024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83</v>
      </c>
      <c r="AT135" s="210" t="s">
        <v>73</v>
      </c>
      <c r="AU135" s="210" t="s">
        <v>81</v>
      </c>
      <c r="AY135" s="209" t="s">
        <v>152</v>
      </c>
      <c r="BK135" s="211">
        <f>SUM(BK136:BK140)</f>
        <v>0</v>
      </c>
    </row>
    <row r="136" s="2" customFormat="1" ht="24.15" customHeight="1">
      <c r="A136" s="40"/>
      <c r="B136" s="41"/>
      <c r="C136" s="214" t="s">
        <v>153</v>
      </c>
      <c r="D136" s="214" t="s">
        <v>155</v>
      </c>
      <c r="E136" s="215" t="s">
        <v>749</v>
      </c>
      <c r="F136" s="216" t="s">
        <v>750</v>
      </c>
      <c r="G136" s="217" t="s">
        <v>158</v>
      </c>
      <c r="H136" s="218">
        <v>1</v>
      </c>
      <c r="I136" s="219"/>
      <c r="J136" s="220">
        <f>ROUND(I136*H136,2)</f>
        <v>0</v>
      </c>
      <c r="K136" s="216" t="s">
        <v>168</v>
      </c>
      <c r="L136" s="46"/>
      <c r="M136" s="221" t="s">
        <v>19</v>
      </c>
      <c r="N136" s="222" t="s">
        <v>45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0.024</v>
      </c>
      <c r="T136" s="224">
        <f>S136*H136</f>
        <v>0.024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178</v>
      </c>
      <c r="AT136" s="225" t="s">
        <v>155</v>
      </c>
      <c r="AU136" s="225" t="s">
        <v>83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178</v>
      </c>
      <c r="BM136" s="225" t="s">
        <v>211</v>
      </c>
    </row>
    <row r="137" s="2" customFormat="1">
      <c r="A137" s="40"/>
      <c r="B137" s="41"/>
      <c r="C137" s="42"/>
      <c r="D137" s="227" t="s">
        <v>160</v>
      </c>
      <c r="E137" s="42"/>
      <c r="F137" s="228" t="s">
        <v>751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160</v>
      </c>
      <c r="AU137" s="19" t="s">
        <v>83</v>
      </c>
    </row>
    <row r="138" s="2" customFormat="1">
      <c r="A138" s="40"/>
      <c r="B138" s="41"/>
      <c r="C138" s="42"/>
      <c r="D138" s="232" t="s">
        <v>161</v>
      </c>
      <c r="E138" s="42"/>
      <c r="F138" s="233" t="s">
        <v>752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83</v>
      </c>
    </row>
    <row r="139" s="13" customFormat="1">
      <c r="A139" s="13"/>
      <c r="B139" s="244"/>
      <c r="C139" s="245"/>
      <c r="D139" s="227" t="s">
        <v>191</v>
      </c>
      <c r="E139" s="246" t="s">
        <v>19</v>
      </c>
      <c r="F139" s="247" t="s">
        <v>753</v>
      </c>
      <c r="G139" s="245"/>
      <c r="H139" s="248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191</v>
      </c>
      <c r="AU139" s="254" t="s">
        <v>83</v>
      </c>
      <c r="AV139" s="13" t="s">
        <v>83</v>
      </c>
      <c r="AW139" s="13" t="s">
        <v>35</v>
      </c>
      <c r="AX139" s="13" t="s">
        <v>74</v>
      </c>
      <c r="AY139" s="254" t="s">
        <v>152</v>
      </c>
    </row>
    <row r="140" s="14" customFormat="1">
      <c r="A140" s="14"/>
      <c r="B140" s="255"/>
      <c r="C140" s="256"/>
      <c r="D140" s="227" t="s">
        <v>191</v>
      </c>
      <c r="E140" s="257" t="s">
        <v>19</v>
      </c>
      <c r="F140" s="258" t="s">
        <v>193</v>
      </c>
      <c r="G140" s="256"/>
      <c r="H140" s="259">
        <v>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191</v>
      </c>
      <c r="AU140" s="265" t="s">
        <v>83</v>
      </c>
      <c r="AV140" s="14" t="s">
        <v>88</v>
      </c>
      <c r="AW140" s="14" t="s">
        <v>35</v>
      </c>
      <c r="AX140" s="14" t="s">
        <v>81</v>
      </c>
      <c r="AY140" s="265" t="s">
        <v>152</v>
      </c>
    </row>
    <row r="141" s="12" customFormat="1" ht="22.8" customHeight="1">
      <c r="A141" s="12"/>
      <c r="B141" s="198"/>
      <c r="C141" s="199"/>
      <c r="D141" s="200" t="s">
        <v>73</v>
      </c>
      <c r="E141" s="212" t="s">
        <v>754</v>
      </c>
      <c r="F141" s="212" t="s">
        <v>755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SUM(P142:P156)</f>
        <v>0</v>
      </c>
      <c r="Q141" s="206"/>
      <c r="R141" s="207">
        <f>SUM(R142:R156)</f>
        <v>0</v>
      </c>
      <c r="S141" s="206"/>
      <c r="T141" s="208">
        <f>SUM(T142:T156)</f>
        <v>0.17701600000000001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83</v>
      </c>
      <c r="AT141" s="210" t="s">
        <v>73</v>
      </c>
      <c r="AU141" s="210" t="s">
        <v>81</v>
      </c>
      <c r="AY141" s="209" t="s">
        <v>152</v>
      </c>
      <c r="BK141" s="211">
        <f>SUM(BK142:BK156)</f>
        <v>0</v>
      </c>
    </row>
    <row r="142" s="2" customFormat="1" ht="24.15" customHeight="1">
      <c r="A142" s="40"/>
      <c r="B142" s="41"/>
      <c r="C142" s="214" t="s">
        <v>190</v>
      </c>
      <c r="D142" s="214" t="s">
        <v>155</v>
      </c>
      <c r="E142" s="215" t="s">
        <v>756</v>
      </c>
      <c r="F142" s="216" t="s">
        <v>757</v>
      </c>
      <c r="G142" s="217" t="s">
        <v>177</v>
      </c>
      <c r="H142" s="218">
        <v>63.219999999999999</v>
      </c>
      <c r="I142" s="219"/>
      <c r="J142" s="220">
        <f>ROUND(I142*H142,2)</f>
        <v>0</v>
      </c>
      <c r="K142" s="216" t="s">
        <v>168</v>
      </c>
      <c r="L142" s="46"/>
      <c r="M142" s="221" t="s">
        <v>19</v>
      </c>
      <c r="N142" s="222" t="s">
        <v>45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178</v>
      </c>
      <c r="AT142" s="225" t="s">
        <v>155</v>
      </c>
      <c r="AU142" s="225" t="s">
        <v>83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81</v>
      </c>
      <c r="BK142" s="226">
        <f>ROUND(I142*H142,2)</f>
        <v>0</v>
      </c>
      <c r="BL142" s="19" t="s">
        <v>178</v>
      </c>
      <c r="BM142" s="225" t="s">
        <v>216</v>
      </c>
    </row>
    <row r="143" s="2" customFormat="1">
      <c r="A143" s="40"/>
      <c r="B143" s="41"/>
      <c r="C143" s="42"/>
      <c r="D143" s="227" t="s">
        <v>160</v>
      </c>
      <c r="E143" s="42"/>
      <c r="F143" s="228" t="s">
        <v>758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160</v>
      </c>
      <c r="AU143" s="19" t="s">
        <v>83</v>
      </c>
    </row>
    <row r="144" s="2" customFormat="1">
      <c r="A144" s="40"/>
      <c r="B144" s="41"/>
      <c r="C144" s="42"/>
      <c r="D144" s="232" t="s">
        <v>161</v>
      </c>
      <c r="E144" s="42"/>
      <c r="F144" s="233" t="s">
        <v>759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161</v>
      </c>
      <c r="AU144" s="19" t="s">
        <v>83</v>
      </c>
    </row>
    <row r="145" s="13" customFormat="1">
      <c r="A145" s="13"/>
      <c r="B145" s="244"/>
      <c r="C145" s="245"/>
      <c r="D145" s="227" t="s">
        <v>191</v>
      </c>
      <c r="E145" s="246" t="s">
        <v>19</v>
      </c>
      <c r="F145" s="247" t="s">
        <v>760</v>
      </c>
      <c r="G145" s="245"/>
      <c r="H145" s="248">
        <v>63.219999999999999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191</v>
      </c>
      <c r="AU145" s="254" t="s">
        <v>83</v>
      </c>
      <c r="AV145" s="13" t="s">
        <v>83</v>
      </c>
      <c r="AW145" s="13" t="s">
        <v>35</v>
      </c>
      <c r="AX145" s="13" t="s">
        <v>74</v>
      </c>
      <c r="AY145" s="254" t="s">
        <v>152</v>
      </c>
    </row>
    <row r="146" s="14" customFormat="1">
      <c r="A146" s="14"/>
      <c r="B146" s="255"/>
      <c r="C146" s="256"/>
      <c r="D146" s="227" t="s">
        <v>191</v>
      </c>
      <c r="E146" s="257" t="s">
        <v>19</v>
      </c>
      <c r="F146" s="258" t="s">
        <v>193</v>
      </c>
      <c r="G146" s="256"/>
      <c r="H146" s="259">
        <v>63.219999999999999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191</v>
      </c>
      <c r="AU146" s="265" t="s">
        <v>83</v>
      </c>
      <c r="AV146" s="14" t="s">
        <v>88</v>
      </c>
      <c r="AW146" s="14" t="s">
        <v>35</v>
      </c>
      <c r="AX146" s="14" t="s">
        <v>81</v>
      </c>
      <c r="AY146" s="265" t="s">
        <v>152</v>
      </c>
    </row>
    <row r="147" s="2" customFormat="1" ht="24.15" customHeight="1">
      <c r="A147" s="40"/>
      <c r="B147" s="41"/>
      <c r="C147" s="214" t="s">
        <v>219</v>
      </c>
      <c r="D147" s="214" t="s">
        <v>155</v>
      </c>
      <c r="E147" s="215" t="s">
        <v>761</v>
      </c>
      <c r="F147" s="216" t="s">
        <v>762</v>
      </c>
      <c r="G147" s="217" t="s">
        <v>177</v>
      </c>
      <c r="H147" s="218">
        <v>63.219999999999999</v>
      </c>
      <c r="I147" s="219"/>
      <c r="J147" s="220">
        <f>ROUND(I147*H147,2)</f>
        <v>0</v>
      </c>
      <c r="K147" s="216" t="s">
        <v>168</v>
      </c>
      <c r="L147" s="46"/>
      <c r="M147" s="221" t="s">
        <v>19</v>
      </c>
      <c r="N147" s="222" t="s">
        <v>45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0.0025000000000000001</v>
      </c>
      <c r="T147" s="224">
        <f>S147*H147</f>
        <v>0.15805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178</v>
      </c>
      <c r="AT147" s="225" t="s">
        <v>155</v>
      </c>
      <c r="AU147" s="225" t="s">
        <v>83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81</v>
      </c>
      <c r="BK147" s="226">
        <f>ROUND(I147*H147,2)</f>
        <v>0</v>
      </c>
      <c r="BL147" s="19" t="s">
        <v>178</v>
      </c>
      <c r="BM147" s="225" t="s">
        <v>222</v>
      </c>
    </row>
    <row r="148" s="2" customFormat="1">
      <c r="A148" s="40"/>
      <c r="B148" s="41"/>
      <c r="C148" s="42"/>
      <c r="D148" s="227" t="s">
        <v>160</v>
      </c>
      <c r="E148" s="42"/>
      <c r="F148" s="228" t="s">
        <v>763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160</v>
      </c>
      <c r="AU148" s="19" t="s">
        <v>83</v>
      </c>
    </row>
    <row r="149" s="2" customFormat="1">
      <c r="A149" s="40"/>
      <c r="B149" s="41"/>
      <c r="C149" s="42"/>
      <c r="D149" s="232" t="s">
        <v>161</v>
      </c>
      <c r="E149" s="42"/>
      <c r="F149" s="233" t="s">
        <v>764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161</v>
      </c>
      <c r="AU149" s="19" t="s">
        <v>83</v>
      </c>
    </row>
    <row r="150" s="13" customFormat="1">
      <c r="A150" s="13"/>
      <c r="B150" s="244"/>
      <c r="C150" s="245"/>
      <c r="D150" s="227" t="s">
        <v>191</v>
      </c>
      <c r="E150" s="246" t="s">
        <v>19</v>
      </c>
      <c r="F150" s="247" t="s">
        <v>760</v>
      </c>
      <c r="G150" s="245"/>
      <c r="H150" s="248">
        <v>63.219999999999999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191</v>
      </c>
      <c r="AU150" s="254" t="s">
        <v>83</v>
      </c>
      <c r="AV150" s="13" t="s">
        <v>83</v>
      </c>
      <c r="AW150" s="13" t="s">
        <v>35</v>
      </c>
      <c r="AX150" s="13" t="s">
        <v>74</v>
      </c>
      <c r="AY150" s="254" t="s">
        <v>152</v>
      </c>
    </row>
    <row r="151" s="14" customFormat="1">
      <c r="A151" s="14"/>
      <c r="B151" s="255"/>
      <c r="C151" s="256"/>
      <c r="D151" s="227" t="s">
        <v>191</v>
      </c>
      <c r="E151" s="257" t="s">
        <v>19</v>
      </c>
      <c r="F151" s="258" t="s">
        <v>193</v>
      </c>
      <c r="G151" s="256"/>
      <c r="H151" s="259">
        <v>63.219999999999999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191</v>
      </c>
      <c r="AU151" s="265" t="s">
        <v>83</v>
      </c>
      <c r="AV151" s="14" t="s">
        <v>88</v>
      </c>
      <c r="AW151" s="14" t="s">
        <v>35</v>
      </c>
      <c r="AX151" s="14" t="s">
        <v>81</v>
      </c>
      <c r="AY151" s="265" t="s">
        <v>152</v>
      </c>
    </row>
    <row r="152" s="2" customFormat="1" ht="21.75" customHeight="1">
      <c r="A152" s="40"/>
      <c r="B152" s="41"/>
      <c r="C152" s="214" t="s">
        <v>8</v>
      </c>
      <c r="D152" s="214" t="s">
        <v>155</v>
      </c>
      <c r="E152" s="215" t="s">
        <v>765</v>
      </c>
      <c r="F152" s="216" t="s">
        <v>766</v>
      </c>
      <c r="G152" s="217" t="s">
        <v>266</v>
      </c>
      <c r="H152" s="218">
        <v>63.219999999999999</v>
      </c>
      <c r="I152" s="219"/>
      <c r="J152" s="220">
        <f>ROUND(I152*H152,2)</f>
        <v>0</v>
      </c>
      <c r="K152" s="216" t="s">
        <v>168</v>
      </c>
      <c r="L152" s="46"/>
      <c r="M152" s="221" t="s">
        <v>19</v>
      </c>
      <c r="N152" s="222" t="s">
        <v>45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0.00029999999999999997</v>
      </c>
      <c r="T152" s="224">
        <f>S152*H152</f>
        <v>0.018965999999999997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178</v>
      </c>
      <c r="AT152" s="225" t="s">
        <v>155</v>
      </c>
      <c r="AU152" s="225" t="s">
        <v>83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178</v>
      </c>
      <c r="BM152" s="225" t="s">
        <v>226</v>
      </c>
    </row>
    <row r="153" s="2" customFormat="1">
      <c r="A153" s="40"/>
      <c r="B153" s="41"/>
      <c r="C153" s="42"/>
      <c r="D153" s="227" t="s">
        <v>160</v>
      </c>
      <c r="E153" s="42"/>
      <c r="F153" s="228" t="s">
        <v>767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83</v>
      </c>
    </row>
    <row r="154" s="2" customFormat="1">
      <c r="A154" s="40"/>
      <c r="B154" s="41"/>
      <c r="C154" s="42"/>
      <c r="D154" s="232" t="s">
        <v>161</v>
      </c>
      <c r="E154" s="42"/>
      <c r="F154" s="233" t="s">
        <v>768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161</v>
      </c>
      <c r="AU154" s="19" t="s">
        <v>83</v>
      </c>
    </row>
    <row r="155" s="13" customFormat="1">
      <c r="A155" s="13"/>
      <c r="B155" s="244"/>
      <c r="C155" s="245"/>
      <c r="D155" s="227" t="s">
        <v>191</v>
      </c>
      <c r="E155" s="246" t="s">
        <v>19</v>
      </c>
      <c r="F155" s="247" t="s">
        <v>760</v>
      </c>
      <c r="G155" s="245"/>
      <c r="H155" s="248">
        <v>63.219999999999999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191</v>
      </c>
      <c r="AU155" s="254" t="s">
        <v>83</v>
      </c>
      <c r="AV155" s="13" t="s">
        <v>83</v>
      </c>
      <c r="AW155" s="13" t="s">
        <v>35</v>
      </c>
      <c r="AX155" s="13" t="s">
        <v>74</v>
      </c>
      <c r="AY155" s="254" t="s">
        <v>152</v>
      </c>
    </row>
    <row r="156" s="14" customFormat="1">
      <c r="A156" s="14"/>
      <c r="B156" s="255"/>
      <c r="C156" s="256"/>
      <c r="D156" s="227" t="s">
        <v>191</v>
      </c>
      <c r="E156" s="257" t="s">
        <v>19</v>
      </c>
      <c r="F156" s="258" t="s">
        <v>193</v>
      </c>
      <c r="G156" s="256"/>
      <c r="H156" s="259">
        <v>63.219999999999999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191</v>
      </c>
      <c r="AU156" s="265" t="s">
        <v>83</v>
      </c>
      <c r="AV156" s="14" t="s">
        <v>88</v>
      </c>
      <c r="AW156" s="14" t="s">
        <v>35</v>
      </c>
      <c r="AX156" s="14" t="s">
        <v>81</v>
      </c>
      <c r="AY156" s="265" t="s">
        <v>152</v>
      </c>
    </row>
    <row r="157" s="12" customFormat="1" ht="22.8" customHeight="1">
      <c r="A157" s="12"/>
      <c r="B157" s="198"/>
      <c r="C157" s="199"/>
      <c r="D157" s="200" t="s">
        <v>73</v>
      </c>
      <c r="E157" s="212" t="s">
        <v>769</v>
      </c>
      <c r="F157" s="212" t="s">
        <v>770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SUM(P158:P173)</f>
        <v>0</v>
      </c>
      <c r="Q157" s="206"/>
      <c r="R157" s="207">
        <f>SUM(R158:R173)</f>
        <v>0.0011100000000000001</v>
      </c>
      <c r="S157" s="206"/>
      <c r="T157" s="208">
        <f>SUM(T158:T173)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83</v>
      </c>
      <c r="AT157" s="210" t="s">
        <v>73</v>
      </c>
      <c r="AU157" s="210" t="s">
        <v>81</v>
      </c>
      <c r="AY157" s="209" t="s">
        <v>152</v>
      </c>
      <c r="BK157" s="211">
        <f>SUM(BK158:BK173)</f>
        <v>0</v>
      </c>
    </row>
    <row r="158" s="2" customFormat="1" ht="24.15" customHeight="1">
      <c r="A158" s="40"/>
      <c r="B158" s="41"/>
      <c r="C158" s="214" t="s">
        <v>231</v>
      </c>
      <c r="D158" s="214" t="s">
        <v>155</v>
      </c>
      <c r="E158" s="215" t="s">
        <v>771</v>
      </c>
      <c r="F158" s="216" t="s">
        <v>772</v>
      </c>
      <c r="G158" s="217" t="s">
        <v>177</v>
      </c>
      <c r="H158" s="218">
        <v>2</v>
      </c>
      <c r="I158" s="219"/>
      <c r="J158" s="220">
        <f>ROUND(I158*H158,2)</f>
        <v>0</v>
      </c>
      <c r="K158" s="216" t="s">
        <v>168</v>
      </c>
      <c r="L158" s="46"/>
      <c r="M158" s="221" t="s">
        <v>19</v>
      </c>
      <c r="N158" s="222" t="s">
        <v>45</v>
      </c>
      <c r="O158" s="86"/>
      <c r="P158" s="223">
        <f>O158*H158</f>
        <v>0</v>
      </c>
      <c r="Q158" s="223">
        <v>6.0000000000000002E-05</v>
      </c>
      <c r="R158" s="223">
        <f>Q158*H158</f>
        <v>0.00012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178</v>
      </c>
      <c r="AT158" s="225" t="s">
        <v>155</v>
      </c>
      <c r="AU158" s="225" t="s">
        <v>83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81</v>
      </c>
      <c r="BK158" s="226">
        <f>ROUND(I158*H158,2)</f>
        <v>0</v>
      </c>
      <c r="BL158" s="19" t="s">
        <v>178</v>
      </c>
      <c r="BM158" s="225" t="s">
        <v>235</v>
      </c>
    </row>
    <row r="159" s="2" customFormat="1">
      <c r="A159" s="40"/>
      <c r="B159" s="41"/>
      <c r="C159" s="42"/>
      <c r="D159" s="227" t="s">
        <v>160</v>
      </c>
      <c r="E159" s="42"/>
      <c r="F159" s="228" t="s">
        <v>773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160</v>
      </c>
      <c r="AU159" s="19" t="s">
        <v>83</v>
      </c>
    </row>
    <row r="160" s="2" customFormat="1">
      <c r="A160" s="40"/>
      <c r="B160" s="41"/>
      <c r="C160" s="42"/>
      <c r="D160" s="232" t="s">
        <v>161</v>
      </c>
      <c r="E160" s="42"/>
      <c r="F160" s="233" t="s">
        <v>774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83</v>
      </c>
    </row>
    <row r="161" s="15" customFormat="1">
      <c r="A161" s="15"/>
      <c r="B161" s="275"/>
      <c r="C161" s="276"/>
      <c r="D161" s="227" t="s">
        <v>191</v>
      </c>
      <c r="E161" s="277" t="s">
        <v>19</v>
      </c>
      <c r="F161" s="278" t="s">
        <v>775</v>
      </c>
      <c r="G161" s="276"/>
      <c r="H161" s="277" t="s">
        <v>19</v>
      </c>
      <c r="I161" s="279"/>
      <c r="J161" s="276"/>
      <c r="K161" s="276"/>
      <c r="L161" s="280"/>
      <c r="M161" s="281"/>
      <c r="N161" s="282"/>
      <c r="O161" s="282"/>
      <c r="P161" s="282"/>
      <c r="Q161" s="282"/>
      <c r="R161" s="282"/>
      <c r="S161" s="282"/>
      <c r="T161" s="28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4" t="s">
        <v>191</v>
      </c>
      <c r="AU161" s="284" t="s">
        <v>83</v>
      </c>
      <c r="AV161" s="15" t="s">
        <v>81</v>
      </c>
      <c r="AW161" s="15" t="s">
        <v>35</v>
      </c>
      <c r="AX161" s="15" t="s">
        <v>74</v>
      </c>
      <c r="AY161" s="284" t="s">
        <v>152</v>
      </c>
    </row>
    <row r="162" s="13" customFormat="1">
      <c r="A162" s="13"/>
      <c r="B162" s="244"/>
      <c r="C162" s="245"/>
      <c r="D162" s="227" t="s">
        <v>191</v>
      </c>
      <c r="E162" s="246" t="s">
        <v>19</v>
      </c>
      <c r="F162" s="247" t="s">
        <v>776</v>
      </c>
      <c r="G162" s="245"/>
      <c r="H162" s="248">
        <v>2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191</v>
      </c>
      <c r="AU162" s="254" t="s">
        <v>83</v>
      </c>
      <c r="AV162" s="13" t="s">
        <v>83</v>
      </c>
      <c r="AW162" s="13" t="s">
        <v>35</v>
      </c>
      <c r="AX162" s="13" t="s">
        <v>74</v>
      </c>
      <c r="AY162" s="254" t="s">
        <v>152</v>
      </c>
    </row>
    <row r="163" s="14" customFormat="1">
      <c r="A163" s="14"/>
      <c r="B163" s="255"/>
      <c r="C163" s="256"/>
      <c r="D163" s="227" t="s">
        <v>191</v>
      </c>
      <c r="E163" s="257" t="s">
        <v>19</v>
      </c>
      <c r="F163" s="258" t="s">
        <v>193</v>
      </c>
      <c r="G163" s="256"/>
      <c r="H163" s="259">
        <v>2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191</v>
      </c>
      <c r="AU163" s="265" t="s">
        <v>83</v>
      </c>
      <c r="AV163" s="14" t="s">
        <v>88</v>
      </c>
      <c r="AW163" s="14" t="s">
        <v>35</v>
      </c>
      <c r="AX163" s="14" t="s">
        <v>81</v>
      </c>
      <c r="AY163" s="265" t="s">
        <v>152</v>
      </c>
    </row>
    <row r="164" s="2" customFormat="1" ht="16.5" customHeight="1">
      <c r="A164" s="40"/>
      <c r="B164" s="41"/>
      <c r="C164" s="214" t="s">
        <v>201</v>
      </c>
      <c r="D164" s="214" t="s">
        <v>155</v>
      </c>
      <c r="E164" s="215" t="s">
        <v>777</v>
      </c>
      <c r="F164" s="216" t="s">
        <v>778</v>
      </c>
      <c r="G164" s="217" t="s">
        <v>177</v>
      </c>
      <c r="H164" s="218">
        <v>9</v>
      </c>
      <c r="I164" s="219"/>
      <c r="J164" s="220">
        <f>ROUND(I164*H164,2)</f>
        <v>0</v>
      </c>
      <c r="K164" s="216" t="s">
        <v>168</v>
      </c>
      <c r="L164" s="46"/>
      <c r="M164" s="221" t="s">
        <v>19</v>
      </c>
      <c r="N164" s="222" t="s">
        <v>45</v>
      </c>
      <c r="O164" s="86"/>
      <c r="P164" s="223">
        <f>O164*H164</f>
        <v>0</v>
      </c>
      <c r="Q164" s="223">
        <v>0.00011</v>
      </c>
      <c r="R164" s="223">
        <f>Q164*H164</f>
        <v>0.00098999999999999999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178</v>
      </c>
      <c r="AT164" s="225" t="s">
        <v>155</v>
      </c>
      <c r="AU164" s="225" t="s">
        <v>83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178</v>
      </c>
      <c r="BM164" s="225" t="s">
        <v>241</v>
      </c>
    </row>
    <row r="165" s="2" customFormat="1">
      <c r="A165" s="40"/>
      <c r="B165" s="41"/>
      <c r="C165" s="42"/>
      <c r="D165" s="227" t="s">
        <v>160</v>
      </c>
      <c r="E165" s="42"/>
      <c r="F165" s="228" t="s">
        <v>779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160</v>
      </c>
      <c r="AU165" s="19" t="s">
        <v>83</v>
      </c>
    </row>
    <row r="166" s="2" customFormat="1">
      <c r="A166" s="40"/>
      <c r="B166" s="41"/>
      <c r="C166" s="42"/>
      <c r="D166" s="232" t="s">
        <v>161</v>
      </c>
      <c r="E166" s="42"/>
      <c r="F166" s="233" t="s">
        <v>780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161</v>
      </c>
      <c r="AU166" s="19" t="s">
        <v>83</v>
      </c>
    </row>
    <row r="167" s="13" customFormat="1">
      <c r="A167" s="13"/>
      <c r="B167" s="244"/>
      <c r="C167" s="245"/>
      <c r="D167" s="227" t="s">
        <v>191</v>
      </c>
      <c r="E167" s="246" t="s">
        <v>19</v>
      </c>
      <c r="F167" s="247" t="s">
        <v>781</v>
      </c>
      <c r="G167" s="245"/>
      <c r="H167" s="248">
        <v>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191</v>
      </c>
      <c r="AU167" s="254" t="s">
        <v>83</v>
      </c>
      <c r="AV167" s="13" t="s">
        <v>83</v>
      </c>
      <c r="AW167" s="13" t="s">
        <v>35</v>
      </c>
      <c r="AX167" s="13" t="s">
        <v>74</v>
      </c>
      <c r="AY167" s="254" t="s">
        <v>152</v>
      </c>
    </row>
    <row r="168" s="14" customFormat="1">
      <c r="A168" s="14"/>
      <c r="B168" s="255"/>
      <c r="C168" s="256"/>
      <c r="D168" s="227" t="s">
        <v>191</v>
      </c>
      <c r="E168" s="257" t="s">
        <v>19</v>
      </c>
      <c r="F168" s="258" t="s">
        <v>193</v>
      </c>
      <c r="G168" s="256"/>
      <c r="H168" s="259">
        <v>9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191</v>
      </c>
      <c r="AU168" s="265" t="s">
        <v>83</v>
      </c>
      <c r="AV168" s="14" t="s">
        <v>88</v>
      </c>
      <c r="AW168" s="14" t="s">
        <v>35</v>
      </c>
      <c r="AX168" s="14" t="s">
        <v>81</v>
      </c>
      <c r="AY168" s="265" t="s">
        <v>152</v>
      </c>
    </row>
    <row r="169" s="2" customFormat="1" ht="16.5" customHeight="1">
      <c r="A169" s="40"/>
      <c r="B169" s="41"/>
      <c r="C169" s="214" t="s">
        <v>299</v>
      </c>
      <c r="D169" s="214" t="s">
        <v>155</v>
      </c>
      <c r="E169" s="215" t="s">
        <v>782</v>
      </c>
      <c r="F169" s="216" t="s">
        <v>783</v>
      </c>
      <c r="G169" s="217" t="s">
        <v>177</v>
      </c>
      <c r="H169" s="218">
        <v>14.317</v>
      </c>
      <c r="I169" s="219"/>
      <c r="J169" s="220">
        <f>ROUND(I169*H169,2)</f>
        <v>0</v>
      </c>
      <c r="K169" s="216" t="s">
        <v>168</v>
      </c>
      <c r="L169" s="46"/>
      <c r="M169" s="221" t="s">
        <v>19</v>
      </c>
      <c r="N169" s="222" t="s">
        <v>45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178</v>
      </c>
      <c r="AT169" s="225" t="s">
        <v>155</v>
      </c>
      <c r="AU169" s="225" t="s">
        <v>83</v>
      </c>
      <c r="AY169" s="19" t="s">
        <v>152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81</v>
      </c>
      <c r="BK169" s="226">
        <f>ROUND(I169*H169,2)</f>
        <v>0</v>
      </c>
      <c r="BL169" s="19" t="s">
        <v>178</v>
      </c>
      <c r="BM169" s="225" t="s">
        <v>302</v>
      </c>
    </row>
    <row r="170" s="2" customFormat="1">
      <c r="A170" s="40"/>
      <c r="B170" s="41"/>
      <c r="C170" s="42"/>
      <c r="D170" s="227" t="s">
        <v>160</v>
      </c>
      <c r="E170" s="42"/>
      <c r="F170" s="228" t="s">
        <v>783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160</v>
      </c>
      <c r="AU170" s="19" t="s">
        <v>83</v>
      </c>
    </row>
    <row r="171" s="2" customFormat="1">
      <c r="A171" s="40"/>
      <c r="B171" s="41"/>
      <c r="C171" s="42"/>
      <c r="D171" s="232" t="s">
        <v>161</v>
      </c>
      <c r="E171" s="42"/>
      <c r="F171" s="233" t="s">
        <v>784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83</v>
      </c>
    </row>
    <row r="172" s="13" customFormat="1">
      <c r="A172" s="13"/>
      <c r="B172" s="244"/>
      <c r="C172" s="245"/>
      <c r="D172" s="227" t="s">
        <v>191</v>
      </c>
      <c r="E172" s="246" t="s">
        <v>19</v>
      </c>
      <c r="F172" s="247" t="s">
        <v>785</v>
      </c>
      <c r="G172" s="245"/>
      <c r="H172" s="248">
        <v>14.317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191</v>
      </c>
      <c r="AU172" s="254" t="s">
        <v>83</v>
      </c>
      <c r="AV172" s="13" t="s">
        <v>83</v>
      </c>
      <c r="AW172" s="13" t="s">
        <v>35</v>
      </c>
      <c r="AX172" s="13" t="s">
        <v>74</v>
      </c>
      <c r="AY172" s="254" t="s">
        <v>152</v>
      </c>
    </row>
    <row r="173" s="14" customFormat="1">
      <c r="A173" s="14"/>
      <c r="B173" s="255"/>
      <c r="C173" s="256"/>
      <c r="D173" s="227" t="s">
        <v>191</v>
      </c>
      <c r="E173" s="257" t="s">
        <v>19</v>
      </c>
      <c r="F173" s="258" t="s">
        <v>193</v>
      </c>
      <c r="G173" s="256"/>
      <c r="H173" s="259">
        <v>14.317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191</v>
      </c>
      <c r="AU173" s="265" t="s">
        <v>83</v>
      </c>
      <c r="AV173" s="14" t="s">
        <v>88</v>
      </c>
      <c r="AW173" s="14" t="s">
        <v>35</v>
      </c>
      <c r="AX173" s="14" t="s">
        <v>81</v>
      </c>
      <c r="AY173" s="265" t="s">
        <v>152</v>
      </c>
    </row>
    <row r="174" s="12" customFormat="1" ht="25.92" customHeight="1">
      <c r="A174" s="12"/>
      <c r="B174" s="198"/>
      <c r="C174" s="199"/>
      <c r="D174" s="200" t="s">
        <v>73</v>
      </c>
      <c r="E174" s="201" t="s">
        <v>97</v>
      </c>
      <c r="F174" s="201" t="s">
        <v>98</v>
      </c>
      <c r="G174" s="199"/>
      <c r="H174" s="199"/>
      <c r="I174" s="202"/>
      <c r="J174" s="203">
        <f>BK174</f>
        <v>0</v>
      </c>
      <c r="K174" s="199"/>
      <c r="L174" s="204"/>
      <c r="M174" s="205"/>
      <c r="N174" s="206"/>
      <c r="O174" s="206"/>
      <c r="P174" s="207">
        <f>P175</f>
        <v>0</v>
      </c>
      <c r="Q174" s="206"/>
      <c r="R174" s="207">
        <f>R175</f>
        <v>0</v>
      </c>
      <c r="S174" s="206"/>
      <c r="T174" s="208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109</v>
      </c>
      <c r="AT174" s="210" t="s">
        <v>73</v>
      </c>
      <c r="AU174" s="210" t="s">
        <v>74</v>
      </c>
      <c r="AY174" s="209" t="s">
        <v>152</v>
      </c>
      <c r="BK174" s="211">
        <f>BK175</f>
        <v>0</v>
      </c>
    </row>
    <row r="175" s="12" customFormat="1" ht="22.8" customHeight="1">
      <c r="A175" s="12"/>
      <c r="B175" s="198"/>
      <c r="C175" s="199"/>
      <c r="D175" s="200" t="s">
        <v>73</v>
      </c>
      <c r="E175" s="212" t="s">
        <v>786</v>
      </c>
      <c r="F175" s="212" t="s">
        <v>787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SUM(P176:P180)</f>
        <v>0</v>
      </c>
      <c r="Q175" s="206"/>
      <c r="R175" s="207">
        <f>SUM(R176:R180)</f>
        <v>0</v>
      </c>
      <c r="S175" s="206"/>
      <c r="T175" s="208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109</v>
      </c>
      <c r="AT175" s="210" t="s">
        <v>73</v>
      </c>
      <c r="AU175" s="210" t="s">
        <v>81</v>
      </c>
      <c r="AY175" s="209" t="s">
        <v>152</v>
      </c>
      <c r="BK175" s="211">
        <f>SUM(BK176:BK180)</f>
        <v>0</v>
      </c>
    </row>
    <row r="176" s="2" customFormat="1" ht="16.5" customHeight="1">
      <c r="A176" s="40"/>
      <c r="B176" s="41"/>
      <c r="C176" s="214" t="s">
        <v>178</v>
      </c>
      <c r="D176" s="214" t="s">
        <v>155</v>
      </c>
      <c r="E176" s="215" t="s">
        <v>788</v>
      </c>
      <c r="F176" s="216" t="s">
        <v>789</v>
      </c>
      <c r="G176" s="217" t="s">
        <v>395</v>
      </c>
      <c r="H176" s="218">
        <v>1</v>
      </c>
      <c r="I176" s="219"/>
      <c r="J176" s="220">
        <f>ROUND(I176*H176,2)</f>
        <v>0</v>
      </c>
      <c r="K176" s="216" t="s">
        <v>159</v>
      </c>
      <c r="L176" s="46"/>
      <c r="M176" s="221" t="s">
        <v>19</v>
      </c>
      <c r="N176" s="222" t="s">
        <v>45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88</v>
      </c>
      <c r="AT176" s="225" t="s">
        <v>155</v>
      </c>
      <c r="AU176" s="225" t="s">
        <v>83</v>
      </c>
      <c r="AY176" s="19" t="s">
        <v>152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81</v>
      </c>
      <c r="BK176" s="226">
        <f>ROUND(I176*H176,2)</f>
        <v>0</v>
      </c>
      <c r="BL176" s="19" t="s">
        <v>88</v>
      </c>
      <c r="BM176" s="225" t="s">
        <v>189</v>
      </c>
    </row>
    <row r="177" s="2" customFormat="1">
      <c r="A177" s="40"/>
      <c r="B177" s="41"/>
      <c r="C177" s="42"/>
      <c r="D177" s="227" t="s">
        <v>160</v>
      </c>
      <c r="E177" s="42"/>
      <c r="F177" s="228" t="s">
        <v>789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160</v>
      </c>
      <c r="AU177" s="19" t="s">
        <v>83</v>
      </c>
    </row>
    <row r="178" s="2" customFormat="1">
      <c r="A178" s="40"/>
      <c r="B178" s="41"/>
      <c r="C178" s="42"/>
      <c r="D178" s="232" t="s">
        <v>161</v>
      </c>
      <c r="E178" s="42"/>
      <c r="F178" s="233" t="s">
        <v>790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161</v>
      </c>
      <c r="AU178" s="19" t="s">
        <v>83</v>
      </c>
    </row>
    <row r="179" s="13" customFormat="1">
      <c r="A179" s="13"/>
      <c r="B179" s="244"/>
      <c r="C179" s="245"/>
      <c r="D179" s="227" t="s">
        <v>191</v>
      </c>
      <c r="E179" s="246" t="s">
        <v>19</v>
      </c>
      <c r="F179" s="247" t="s">
        <v>753</v>
      </c>
      <c r="G179" s="245"/>
      <c r="H179" s="248">
        <v>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191</v>
      </c>
      <c r="AU179" s="254" t="s">
        <v>83</v>
      </c>
      <c r="AV179" s="13" t="s">
        <v>83</v>
      </c>
      <c r="AW179" s="13" t="s">
        <v>35</v>
      </c>
      <c r="AX179" s="13" t="s">
        <v>74</v>
      </c>
      <c r="AY179" s="254" t="s">
        <v>152</v>
      </c>
    </row>
    <row r="180" s="14" customFormat="1">
      <c r="A180" s="14"/>
      <c r="B180" s="255"/>
      <c r="C180" s="256"/>
      <c r="D180" s="227" t="s">
        <v>191</v>
      </c>
      <c r="E180" s="257" t="s">
        <v>19</v>
      </c>
      <c r="F180" s="258" t="s">
        <v>193</v>
      </c>
      <c r="G180" s="256"/>
      <c r="H180" s="259">
        <v>1</v>
      </c>
      <c r="I180" s="260"/>
      <c r="J180" s="256"/>
      <c r="K180" s="256"/>
      <c r="L180" s="261"/>
      <c r="M180" s="267"/>
      <c r="N180" s="268"/>
      <c r="O180" s="268"/>
      <c r="P180" s="268"/>
      <c r="Q180" s="268"/>
      <c r="R180" s="268"/>
      <c r="S180" s="268"/>
      <c r="T180" s="26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191</v>
      </c>
      <c r="AU180" s="265" t="s">
        <v>83</v>
      </c>
      <c r="AV180" s="14" t="s">
        <v>88</v>
      </c>
      <c r="AW180" s="14" t="s">
        <v>35</v>
      </c>
      <c r="AX180" s="14" t="s">
        <v>81</v>
      </c>
      <c r="AY180" s="265" t="s">
        <v>152</v>
      </c>
    </row>
    <row r="181" s="2" customFormat="1" ht="6.96" customHeight="1">
      <c r="A181" s="40"/>
      <c r="B181" s="61"/>
      <c r="C181" s="62"/>
      <c r="D181" s="62"/>
      <c r="E181" s="62"/>
      <c r="F181" s="62"/>
      <c r="G181" s="62"/>
      <c r="H181" s="62"/>
      <c r="I181" s="62"/>
      <c r="J181" s="62"/>
      <c r="K181" s="62"/>
      <c r="L181" s="46"/>
      <c r="M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</row>
  </sheetData>
  <sheetProtection sheet="1" autoFilter="0" formatColumns="0" formatRows="0" objects="1" scenarios="1" spinCount="100000" saltValue="2F4vyLXwBJ7v9TeCjqK+BNnkqaGurxlc5NS+98966waCBbEEznxiysIykMVgzYnaHDSuhgMepz3eTcltVocq8Q==" hashValue="CjPi0dEHwmDg9XBc/jWcdp5BkL4VX2cl92vj+8t/R+QLxrDezwYRjy6FjuVqSaFJKWt+HbjcX/6WE/z4X4nWkw==" algorithmName="SHA-512" password="CC35"/>
  <autoFilter ref="C93:K1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5_02/974031142"/>
    <hyperlink ref="F105" r:id="rId2" display="https://podminky.urs.cz/item/CS_URS_2025_02/974042542"/>
    <hyperlink ref="F111" r:id="rId3" display="https://podminky.urs.cz/item/CS_URS_2025_02/978035127"/>
    <hyperlink ref="F116" r:id="rId4" display="https://podminky.urs.cz/item/CS_URS_2025_02/978059541"/>
    <hyperlink ref="F122" r:id="rId5" display="https://podminky.urs.cz/item/CS_URS_2025_02/997013211"/>
    <hyperlink ref="F125" r:id="rId6" display="https://podminky.urs.cz/item/CS_URS_2025_02/997013501"/>
    <hyperlink ref="F128" r:id="rId7" display="https://podminky.urs.cz/item/CS_URS_2025_02/997013509"/>
    <hyperlink ref="F133" r:id="rId8" display="https://podminky.urs.cz/item/CS_URS_2025_02/997013631"/>
    <hyperlink ref="F138" r:id="rId9" display="https://podminky.urs.cz/item/CS_URS_2025_02/766691914"/>
    <hyperlink ref="F144" r:id="rId10" display="https://podminky.urs.cz/item/CS_URS_2025_02/776111116"/>
    <hyperlink ref="F149" r:id="rId11" display="https://podminky.urs.cz/item/CS_URS_2025_02/776201811"/>
    <hyperlink ref="F154" r:id="rId12" display="https://podminky.urs.cz/item/CS_URS_2025_02/776410811"/>
    <hyperlink ref="F160" r:id="rId13" display="https://podminky.urs.cz/item/CS_URS_2025_02/783306801"/>
    <hyperlink ref="F166" r:id="rId14" display="https://podminky.urs.cz/item/CS_URS_2025_02/783606801"/>
    <hyperlink ref="F171" r:id="rId15" display="https://podminky.urs.cz/item/CS_URS_2025_02/783806811"/>
    <hyperlink ref="F178" r:id="rId16" display="https://podminky.urs.cz/item/CS_URS_2023_02/094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700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ROUND((SUM(BE97:BE308)),  2)</f>
        <v>0</v>
      </c>
      <c r="G35" s="40"/>
      <c r="H35" s="40"/>
      <c r="I35" s="159">
        <v>0.20999999999999999</v>
      </c>
      <c r="J35" s="158">
        <f>ROUND(((SUM(BE97:BE308))*I35),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ROUND((SUM(BF97:BF308)),  2)</f>
        <v>0</v>
      </c>
      <c r="G36" s="40"/>
      <c r="H36" s="40"/>
      <c r="I36" s="159">
        <v>0.12</v>
      </c>
      <c r="J36" s="158">
        <f>ROUND(((SUM(BF97:BF308))*I36),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ROUND((SUM(BG97:BG308)),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ROUND((SUM(BH97:BH308)),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ROUND((SUM(BI97:BI308)),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700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2 - Stavební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130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791</v>
      </c>
      <c r="E65" s="184"/>
      <c r="F65" s="184"/>
      <c r="G65" s="184"/>
      <c r="H65" s="184"/>
      <c r="I65" s="184"/>
      <c r="J65" s="185">
        <f>J99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131</v>
      </c>
      <c r="E66" s="184"/>
      <c r="F66" s="184"/>
      <c r="G66" s="184"/>
      <c r="H66" s="184"/>
      <c r="I66" s="184"/>
      <c r="J66" s="185">
        <f>J143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132</v>
      </c>
      <c r="E67" s="184"/>
      <c r="F67" s="184"/>
      <c r="G67" s="184"/>
      <c r="H67" s="184"/>
      <c r="I67" s="184"/>
      <c r="J67" s="185">
        <f>J152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133</v>
      </c>
      <c r="E68" s="179"/>
      <c r="F68" s="179"/>
      <c r="G68" s="179"/>
      <c r="H68" s="179"/>
      <c r="I68" s="179"/>
      <c r="J68" s="180">
        <f>J156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792</v>
      </c>
      <c r="E69" s="184"/>
      <c r="F69" s="184"/>
      <c r="G69" s="184"/>
      <c r="H69" s="184"/>
      <c r="I69" s="184"/>
      <c r="J69" s="185">
        <f>J157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703</v>
      </c>
      <c r="E70" s="184"/>
      <c r="F70" s="184"/>
      <c r="G70" s="184"/>
      <c r="H70" s="184"/>
      <c r="I70" s="184"/>
      <c r="J70" s="185">
        <f>J182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136</v>
      </c>
      <c r="E71" s="184"/>
      <c r="F71" s="184"/>
      <c r="G71" s="184"/>
      <c r="H71" s="184"/>
      <c r="I71" s="184"/>
      <c r="J71" s="185">
        <f>J193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704</v>
      </c>
      <c r="E72" s="184"/>
      <c r="F72" s="184"/>
      <c r="G72" s="184"/>
      <c r="H72" s="184"/>
      <c r="I72" s="184"/>
      <c r="J72" s="185">
        <f>J202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793</v>
      </c>
      <c r="E73" s="184"/>
      <c r="F73" s="184"/>
      <c r="G73" s="184"/>
      <c r="H73" s="184"/>
      <c r="I73" s="184"/>
      <c r="J73" s="185">
        <f>J239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705</v>
      </c>
      <c r="E74" s="184"/>
      <c r="F74" s="184"/>
      <c r="G74" s="184"/>
      <c r="H74" s="184"/>
      <c r="I74" s="184"/>
      <c r="J74" s="185">
        <f>J267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794</v>
      </c>
      <c r="E75" s="184"/>
      <c r="F75" s="184"/>
      <c r="G75" s="184"/>
      <c r="H75" s="184"/>
      <c r="I75" s="184"/>
      <c r="J75" s="185">
        <f>J290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137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1" t="str">
        <f>E7</f>
        <v>IROP výzva 37 (ZŠ Písečná)</v>
      </c>
      <c r="F85" s="34"/>
      <c r="G85" s="34"/>
      <c r="H85" s="34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122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1" t="s">
        <v>700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124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2 - Stavební práce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F14</f>
        <v>ZŠ Písečná 5144, Chomutov</v>
      </c>
      <c r="G91" s="42"/>
      <c r="H91" s="42"/>
      <c r="I91" s="34" t="s">
        <v>23</v>
      </c>
      <c r="J91" s="74" t="str">
        <f>IF(J14="","",J14)</f>
        <v>29. 1. 2026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25</v>
      </c>
      <c r="D93" s="42"/>
      <c r="E93" s="42"/>
      <c r="F93" s="29" t="str">
        <f>E17</f>
        <v>Statutární město Chomutov</v>
      </c>
      <c r="G93" s="42"/>
      <c r="H93" s="42"/>
      <c r="I93" s="34" t="s">
        <v>32</v>
      </c>
      <c r="J93" s="38" t="str">
        <f>E23</f>
        <v>Digitronic CZ s.r.o. Hradec Králové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30</v>
      </c>
      <c r="D94" s="42"/>
      <c r="E94" s="42"/>
      <c r="F94" s="29" t="str">
        <f>IF(E20="","",E20)</f>
        <v>Vyplň údaj</v>
      </c>
      <c r="G94" s="42"/>
      <c r="H94" s="42"/>
      <c r="I94" s="34" t="s">
        <v>36</v>
      </c>
      <c r="J94" s="38" t="str">
        <f>E26</f>
        <v xml:space="preserve"> 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7"/>
      <c r="B96" s="188"/>
      <c r="C96" s="189" t="s">
        <v>138</v>
      </c>
      <c r="D96" s="190" t="s">
        <v>59</v>
      </c>
      <c r="E96" s="190" t="s">
        <v>55</v>
      </c>
      <c r="F96" s="190" t="s">
        <v>56</v>
      </c>
      <c r="G96" s="190" t="s">
        <v>139</v>
      </c>
      <c r="H96" s="190" t="s">
        <v>140</v>
      </c>
      <c r="I96" s="190" t="s">
        <v>141</v>
      </c>
      <c r="J96" s="190" t="s">
        <v>128</v>
      </c>
      <c r="K96" s="191" t="s">
        <v>142</v>
      </c>
      <c r="L96" s="192"/>
      <c r="M96" s="94" t="s">
        <v>19</v>
      </c>
      <c r="N96" s="95" t="s">
        <v>44</v>
      </c>
      <c r="O96" s="95" t="s">
        <v>143</v>
      </c>
      <c r="P96" s="95" t="s">
        <v>144</v>
      </c>
      <c r="Q96" s="95" t="s">
        <v>145</v>
      </c>
      <c r="R96" s="95" t="s">
        <v>146</v>
      </c>
      <c r="S96" s="95" t="s">
        <v>147</v>
      </c>
      <c r="T96" s="96" t="s">
        <v>148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40"/>
      <c r="B97" s="41"/>
      <c r="C97" s="101" t="s">
        <v>149</v>
      </c>
      <c r="D97" s="42"/>
      <c r="E97" s="42"/>
      <c r="F97" s="42"/>
      <c r="G97" s="42"/>
      <c r="H97" s="42"/>
      <c r="I97" s="42"/>
      <c r="J97" s="193">
        <f>BK97</f>
        <v>0</v>
      </c>
      <c r="K97" s="42"/>
      <c r="L97" s="46"/>
      <c r="M97" s="97"/>
      <c r="N97" s="194"/>
      <c r="O97" s="98"/>
      <c r="P97" s="195">
        <f>P98+P156</f>
        <v>0</v>
      </c>
      <c r="Q97" s="98"/>
      <c r="R97" s="195">
        <f>R98+R156</f>
        <v>3.8695384700000002</v>
      </c>
      <c r="S97" s="98"/>
      <c r="T97" s="196">
        <f>T98+T156</f>
        <v>0.00016450000000000001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73</v>
      </c>
      <c r="AU97" s="19" t="s">
        <v>129</v>
      </c>
      <c r="BK97" s="197">
        <f>BK98+BK156</f>
        <v>0</v>
      </c>
    </row>
    <row r="98" s="12" customFormat="1" ht="25.92" customHeight="1">
      <c r="A98" s="12"/>
      <c r="B98" s="198"/>
      <c r="C98" s="199"/>
      <c r="D98" s="200" t="s">
        <v>73</v>
      </c>
      <c r="E98" s="201" t="s">
        <v>150</v>
      </c>
      <c r="F98" s="201" t="s">
        <v>151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P99+P143+P152</f>
        <v>0</v>
      </c>
      <c r="Q98" s="206"/>
      <c r="R98" s="207">
        <f>R99+R143+R152</f>
        <v>2.5584302499999998</v>
      </c>
      <c r="S98" s="206"/>
      <c r="T98" s="208">
        <f>T99+T143+T152</f>
        <v>0.00016450000000000001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81</v>
      </c>
      <c r="AT98" s="210" t="s">
        <v>73</v>
      </c>
      <c r="AU98" s="210" t="s">
        <v>74</v>
      </c>
      <c r="AY98" s="209" t="s">
        <v>152</v>
      </c>
      <c r="BK98" s="211">
        <f>BK99+BK143+BK152</f>
        <v>0</v>
      </c>
    </row>
    <row r="99" s="12" customFormat="1" ht="22.8" customHeight="1">
      <c r="A99" s="12"/>
      <c r="B99" s="198"/>
      <c r="C99" s="199"/>
      <c r="D99" s="200" t="s">
        <v>73</v>
      </c>
      <c r="E99" s="212" t="s">
        <v>91</v>
      </c>
      <c r="F99" s="212" t="s">
        <v>795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SUM(P100:P142)</f>
        <v>0</v>
      </c>
      <c r="Q99" s="206"/>
      <c r="R99" s="207">
        <f>SUM(R100:R142)</f>
        <v>2.5559014499999999</v>
      </c>
      <c r="S99" s="206"/>
      <c r="T99" s="208">
        <f>SUM(T100:T142)</f>
        <v>0.00016450000000000001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81</v>
      </c>
      <c r="AT99" s="210" t="s">
        <v>73</v>
      </c>
      <c r="AU99" s="210" t="s">
        <v>81</v>
      </c>
      <c r="AY99" s="209" t="s">
        <v>152</v>
      </c>
      <c r="BK99" s="211">
        <f>SUM(BK100:BK142)</f>
        <v>0</v>
      </c>
    </row>
    <row r="100" s="2" customFormat="1" ht="24.15" customHeight="1">
      <c r="A100" s="40"/>
      <c r="B100" s="41"/>
      <c r="C100" s="214" t="s">
        <v>81</v>
      </c>
      <c r="D100" s="214" t="s">
        <v>155</v>
      </c>
      <c r="E100" s="215" t="s">
        <v>796</v>
      </c>
      <c r="F100" s="216" t="s">
        <v>797</v>
      </c>
      <c r="G100" s="217" t="s">
        <v>177</v>
      </c>
      <c r="H100" s="218">
        <v>11.48</v>
      </c>
      <c r="I100" s="219"/>
      <c r="J100" s="220">
        <f>ROUND(I100*H100,2)</f>
        <v>0</v>
      </c>
      <c r="K100" s="216" t="s">
        <v>168</v>
      </c>
      <c r="L100" s="46"/>
      <c r="M100" s="221" t="s">
        <v>19</v>
      </c>
      <c r="N100" s="222" t="s">
        <v>45</v>
      </c>
      <c r="O100" s="86"/>
      <c r="P100" s="223">
        <f>O100*H100</f>
        <v>0</v>
      </c>
      <c r="Q100" s="223">
        <v>0.00025999999999999998</v>
      </c>
      <c r="R100" s="223">
        <f>Q100*H100</f>
        <v>0.0029847999999999997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88</v>
      </c>
      <c r="AT100" s="225" t="s">
        <v>155</v>
      </c>
      <c r="AU100" s="225" t="s">
        <v>83</v>
      </c>
      <c r="AY100" s="19" t="s">
        <v>152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88</v>
      </c>
      <c r="BM100" s="225" t="s">
        <v>83</v>
      </c>
    </row>
    <row r="101" s="2" customFormat="1">
      <c r="A101" s="40"/>
      <c r="B101" s="41"/>
      <c r="C101" s="42"/>
      <c r="D101" s="227" t="s">
        <v>160</v>
      </c>
      <c r="E101" s="42"/>
      <c r="F101" s="228" t="s">
        <v>798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83</v>
      </c>
    </row>
    <row r="102" s="2" customFormat="1">
      <c r="A102" s="40"/>
      <c r="B102" s="41"/>
      <c r="C102" s="42"/>
      <c r="D102" s="232" t="s">
        <v>161</v>
      </c>
      <c r="E102" s="42"/>
      <c r="F102" s="233" t="s">
        <v>799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83</v>
      </c>
    </row>
    <row r="103" s="13" customFormat="1">
      <c r="A103" s="13"/>
      <c r="B103" s="244"/>
      <c r="C103" s="245"/>
      <c r="D103" s="227" t="s">
        <v>191</v>
      </c>
      <c r="E103" s="246" t="s">
        <v>19</v>
      </c>
      <c r="F103" s="247" t="s">
        <v>800</v>
      </c>
      <c r="G103" s="245"/>
      <c r="H103" s="248">
        <v>11.48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4" t="s">
        <v>191</v>
      </c>
      <c r="AU103" s="254" t="s">
        <v>83</v>
      </c>
      <c r="AV103" s="13" t="s">
        <v>83</v>
      </c>
      <c r="AW103" s="13" t="s">
        <v>35</v>
      </c>
      <c r="AX103" s="13" t="s">
        <v>74</v>
      </c>
      <c r="AY103" s="254" t="s">
        <v>152</v>
      </c>
    </row>
    <row r="104" s="14" customFormat="1">
      <c r="A104" s="14"/>
      <c r="B104" s="255"/>
      <c r="C104" s="256"/>
      <c r="D104" s="227" t="s">
        <v>191</v>
      </c>
      <c r="E104" s="257" t="s">
        <v>19</v>
      </c>
      <c r="F104" s="258" t="s">
        <v>193</v>
      </c>
      <c r="G104" s="256"/>
      <c r="H104" s="259">
        <v>11.48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5" t="s">
        <v>191</v>
      </c>
      <c r="AU104" s="265" t="s">
        <v>83</v>
      </c>
      <c r="AV104" s="14" t="s">
        <v>88</v>
      </c>
      <c r="AW104" s="14" t="s">
        <v>35</v>
      </c>
      <c r="AX104" s="14" t="s">
        <v>81</v>
      </c>
      <c r="AY104" s="265" t="s">
        <v>152</v>
      </c>
    </row>
    <row r="105" s="2" customFormat="1" ht="37.8" customHeight="1">
      <c r="A105" s="40"/>
      <c r="B105" s="41"/>
      <c r="C105" s="214" t="s">
        <v>83</v>
      </c>
      <c r="D105" s="214" t="s">
        <v>155</v>
      </c>
      <c r="E105" s="215" t="s">
        <v>801</v>
      </c>
      <c r="F105" s="216" t="s">
        <v>802</v>
      </c>
      <c r="G105" s="217" t="s">
        <v>177</v>
      </c>
      <c r="H105" s="218">
        <v>11.48</v>
      </c>
      <c r="I105" s="219"/>
      <c r="J105" s="220">
        <f>ROUND(I105*H105,2)</f>
        <v>0</v>
      </c>
      <c r="K105" s="216" t="s">
        <v>168</v>
      </c>
      <c r="L105" s="46"/>
      <c r="M105" s="221" t="s">
        <v>19</v>
      </c>
      <c r="N105" s="222" t="s">
        <v>45</v>
      </c>
      <c r="O105" s="86"/>
      <c r="P105" s="223">
        <f>O105*H105</f>
        <v>0</v>
      </c>
      <c r="Q105" s="223">
        <v>0.00941</v>
      </c>
      <c r="R105" s="223">
        <f>Q105*H105</f>
        <v>0.10802680000000001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88</v>
      </c>
      <c r="AT105" s="225" t="s">
        <v>155</v>
      </c>
      <c r="AU105" s="225" t="s">
        <v>83</v>
      </c>
      <c r="AY105" s="19" t="s">
        <v>152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88</v>
      </c>
      <c r="BM105" s="225" t="s">
        <v>88</v>
      </c>
    </row>
    <row r="106" s="2" customFormat="1">
      <c r="A106" s="40"/>
      <c r="B106" s="41"/>
      <c r="C106" s="42"/>
      <c r="D106" s="227" t="s">
        <v>160</v>
      </c>
      <c r="E106" s="42"/>
      <c r="F106" s="228" t="s">
        <v>803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83</v>
      </c>
    </row>
    <row r="107" s="2" customFormat="1">
      <c r="A107" s="40"/>
      <c r="B107" s="41"/>
      <c r="C107" s="42"/>
      <c r="D107" s="232" t="s">
        <v>161</v>
      </c>
      <c r="E107" s="42"/>
      <c r="F107" s="233" t="s">
        <v>804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83</v>
      </c>
    </row>
    <row r="108" s="13" customFormat="1">
      <c r="A108" s="13"/>
      <c r="B108" s="244"/>
      <c r="C108" s="245"/>
      <c r="D108" s="227" t="s">
        <v>191</v>
      </c>
      <c r="E108" s="246" t="s">
        <v>19</v>
      </c>
      <c r="F108" s="247" t="s">
        <v>800</v>
      </c>
      <c r="G108" s="245"/>
      <c r="H108" s="248">
        <v>11.48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4" t="s">
        <v>191</v>
      </c>
      <c r="AU108" s="254" t="s">
        <v>83</v>
      </c>
      <c r="AV108" s="13" t="s">
        <v>83</v>
      </c>
      <c r="AW108" s="13" t="s">
        <v>35</v>
      </c>
      <c r="AX108" s="13" t="s">
        <v>74</v>
      </c>
      <c r="AY108" s="254" t="s">
        <v>152</v>
      </c>
    </row>
    <row r="109" s="14" customFormat="1">
      <c r="A109" s="14"/>
      <c r="B109" s="255"/>
      <c r="C109" s="256"/>
      <c r="D109" s="227" t="s">
        <v>191</v>
      </c>
      <c r="E109" s="257" t="s">
        <v>19</v>
      </c>
      <c r="F109" s="258" t="s">
        <v>193</v>
      </c>
      <c r="G109" s="256"/>
      <c r="H109" s="259">
        <v>11.48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5" t="s">
        <v>191</v>
      </c>
      <c r="AU109" s="265" t="s">
        <v>83</v>
      </c>
      <c r="AV109" s="14" t="s">
        <v>88</v>
      </c>
      <c r="AW109" s="14" t="s">
        <v>35</v>
      </c>
      <c r="AX109" s="14" t="s">
        <v>81</v>
      </c>
      <c r="AY109" s="265" t="s">
        <v>152</v>
      </c>
    </row>
    <row r="110" s="2" customFormat="1" ht="24.15" customHeight="1">
      <c r="A110" s="40"/>
      <c r="B110" s="41"/>
      <c r="C110" s="214" t="s">
        <v>106</v>
      </c>
      <c r="D110" s="214" t="s">
        <v>155</v>
      </c>
      <c r="E110" s="215" t="s">
        <v>805</v>
      </c>
      <c r="F110" s="216" t="s">
        <v>806</v>
      </c>
      <c r="G110" s="217" t="s">
        <v>177</v>
      </c>
      <c r="H110" s="218">
        <v>159.398</v>
      </c>
      <c r="I110" s="219"/>
      <c r="J110" s="220">
        <f>ROUND(I110*H110,2)</f>
        <v>0</v>
      </c>
      <c r="K110" s="216" t="s">
        <v>168</v>
      </c>
      <c r="L110" s="46"/>
      <c r="M110" s="221" t="s">
        <v>19</v>
      </c>
      <c r="N110" s="222" t="s">
        <v>45</v>
      </c>
      <c r="O110" s="86"/>
      <c r="P110" s="223">
        <f>O110*H110</f>
        <v>0</v>
      </c>
      <c r="Q110" s="223">
        <v>0.00025999999999999998</v>
      </c>
      <c r="R110" s="223">
        <f>Q110*H110</f>
        <v>0.041443479999999998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88</v>
      </c>
      <c r="AT110" s="225" t="s">
        <v>155</v>
      </c>
      <c r="AU110" s="225" t="s">
        <v>83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88</v>
      </c>
      <c r="BM110" s="225" t="s">
        <v>91</v>
      </c>
    </row>
    <row r="111" s="2" customFormat="1">
      <c r="A111" s="40"/>
      <c r="B111" s="41"/>
      <c r="C111" s="42"/>
      <c r="D111" s="227" t="s">
        <v>160</v>
      </c>
      <c r="E111" s="42"/>
      <c r="F111" s="228" t="s">
        <v>807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160</v>
      </c>
      <c r="AU111" s="19" t="s">
        <v>83</v>
      </c>
    </row>
    <row r="112" s="2" customFormat="1">
      <c r="A112" s="40"/>
      <c r="B112" s="41"/>
      <c r="C112" s="42"/>
      <c r="D112" s="232" t="s">
        <v>161</v>
      </c>
      <c r="E112" s="42"/>
      <c r="F112" s="233" t="s">
        <v>808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161</v>
      </c>
      <c r="AU112" s="19" t="s">
        <v>83</v>
      </c>
    </row>
    <row r="113" s="13" customFormat="1">
      <c r="A113" s="13"/>
      <c r="B113" s="244"/>
      <c r="C113" s="245"/>
      <c r="D113" s="227" t="s">
        <v>191</v>
      </c>
      <c r="E113" s="246" t="s">
        <v>19</v>
      </c>
      <c r="F113" s="247" t="s">
        <v>722</v>
      </c>
      <c r="G113" s="245"/>
      <c r="H113" s="248">
        <v>160.898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4" t="s">
        <v>191</v>
      </c>
      <c r="AU113" s="254" t="s">
        <v>83</v>
      </c>
      <c r="AV113" s="13" t="s">
        <v>83</v>
      </c>
      <c r="AW113" s="13" t="s">
        <v>35</v>
      </c>
      <c r="AX113" s="13" t="s">
        <v>74</v>
      </c>
      <c r="AY113" s="254" t="s">
        <v>152</v>
      </c>
    </row>
    <row r="114" s="15" customFormat="1">
      <c r="A114" s="15"/>
      <c r="B114" s="275"/>
      <c r="C114" s="276"/>
      <c r="D114" s="227" t="s">
        <v>191</v>
      </c>
      <c r="E114" s="277" t="s">
        <v>19</v>
      </c>
      <c r="F114" s="278" t="s">
        <v>809</v>
      </c>
      <c r="G114" s="276"/>
      <c r="H114" s="277" t="s">
        <v>19</v>
      </c>
      <c r="I114" s="279"/>
      <c r="J114" s="276"/>
      <c r="K114" s="276"/>
      <c r="L114" s="280"/>
      <c r="M114" s="281"/>
      <c r="N114" s="282"/>
      <c r="O114" s="282"/>
      <c r="P114" s="282"/>
      <c r="Q114" s="282"/>
      <c r="R114" s="282"/>
      <c r="S114" s="282"/>
      <c r="T114" s="28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84" t="s">
        <v>191</v>
      </c>
      <c r="AU114" s="284" t="s">
        <v>83</v>
      </c>
      <c r="AV114" s="15" t="s">
        <v>81</v>
      </c>
      <c r="AW114" s="15" t="s">
        <v>35</v>
      </c>
      <c r="AX114" s="15" t="s">
        <v>74</v>
      </c>
      <c r="AY114" s="284" t="s">
        <v>152</v>
      </c>
    </row>
    <row r="115" s="13" customFormat="1">
      <c r="A115" s="13"/>
      <c r="B115" s="244"/>
      <c r="C115" s="245"/>
      <c r="D115" s="227" t="s">
        <v>191</v>
      </c>
      <c r="E115" s="246" t="s">
        <v>19</v>
      </c>
      <c r="F115" s="247" t="s">
        <v>810</v>
      </c>
      <c r="G115" s="245"/>
      <c r="H115" s="248">
        <v>-1.5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4" t="s">
        <v>191</v>
      </c>
      <c r="AU115" s="254" t="s">
        <v>83</v>
      </c>
      <c r="AV115" s="13" t="s">
        <v>83</v>
      </c>
      <c r="AW115" s="13" t="s">
        <v>35</v>
      </c>
      <c r="AX115" s="13" t="s">
        <v>74</v>
      </c>
      <c r="AY115" s="254" t="s">
        <v>152</v>
      </c>
    </row>
    <row r="116" s="14" customFormat="1">
      <c r="A116" s="14"/>
      <c r="B116" s="255"/>
      <c r="C116" s="256"/>
      <c r="D116" s="227" t="s">
        <v>191</v>
      </c>
      <c r="E116" s="257" t="s">
        <v>19</v>
      </c>
      <c r="F116" s="258" t="s">
        <v>193</v>
      </c>
      <c r="G116" s="256"/>
      <c r="H116" s="259">
        <v>159.398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5" t="s">
        <v>191</v>
      </c>
      <c r="AU116" s="265" t="s">
        <v>83</v>
      </c>
      <c r="AV116" s="14" t="s">
        <v>88</v>
      </c>
      <c r="AW116" s="14" t="s">
        <v>35</v>
      </c>
      <c r="AX116" s="14" t="s">
        <v>81</v>
      </c>
      <c r="AY116" s="265" t="s">
        <v>152</v>
      </c>
    </row>
    <row r="117" s="2" customFormat="1" ht="24.15" customHeight="1">
      <c r="A117" s="40"/>
      <c r="B117" s="41"/>
      <c r="C117" s="214" t="s">
        <v>88</v>
      </c>
      <c r="D117" s="214" t="s">
        <v>155</v>
      </c>
      <c r="E117" s="215" t="s">
        <v>811</v>
      </c>
      <c r="F117" s="216" t="s">
        <v>812</v>
      </c>
      <c r="G117" s="217" t="s">
        <v>177</v>
      </c>
      <c r="H117" s="218">
        <v>1.0329999999999999</v>
      </c>
      <c r="I117" s="219"/>
      <c r="J117" s="220">
        <f>ROUND(I117*H117,2)</f>
        <v>0</v>
      </c>
      <c r="K117" s="216" t="s">
        <v>168</v>
      </c>
      <c r="L117" s="46"/>
      <c r="M117" s="221" t="s">
        <v>19</v>
      </c>
      <c r="N117" s="222" t="s">
        <v>45</v>
      </c>
      <c r="O117" s="86"/>
      <c r="P117" s="223">
        <f>O117*H117</f>
        <v>0</v>
      </c>
      <c r="Q117" s="223">
        <v>0.041200000000000001</v>
      </c>
      <c r="R117" s="223">
        <f>Q117*H117</f>
        <v>0.042559599999999996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88</v>
      </c>
      <c r="AT117" s="225" t="s">
        <v>155</v>
      </c>
      <c r="AU117" s="225" t="s">
        <v>83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81</v>
      </c>
      <c r="BK117" s="226">
        <f>ROUND(I117*H117,2)</f>
        <v>0</v>
      </c>
      <c r="BL117" s="19" t="s">
        <v>88</v>
      </c>
      <c r="BM117" s="225" t="s">
        <v>183</v>
      </c>
    </row>
    <row r="118" s="2" customFormat="1">
      <c r="A118" s="40"/>
      <c r="B118" s="41"/>
      <c r="C118" s="42"/>
      <c r="D118" s="227" t="s">
        <v>160</v>
      </c>
      <c r="E118" s="42"/>
      <c r="F118" s="228" t="s">
        <v>813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83</v>
      </c>
    </row>
    <row r="119" s="2" customFormat="1">
      <c r="A119" s="40"/>
      <c r="B119" s="41"/>
      <c r="C119" s="42"/>
      <c r="D119" s="232" t="s">
        <v>161</v>
      </c>
      <c r="E119" s="42"/>
      <c r="F119" s="233" t="s">
        <v>814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161</v>
      </c>
      <c r="AU119" s="19" t="s">
        <v>83</v>
      </c>
    </row>
    <row r="120" s="15" customFormat="1">
      <c r="A120" s="15"/>
      <c r="B120" s="275"/>
      <c r="C120" s="276"/>
      <c r="D120" s="227" t="s">
        <v>191</v>
      </c>
      <c r="E120" s="277" t="s">
        <v>19</v>
      </c>
      <c r="F120" s="278" t="s">
        <v>711</v>
      </c>
      <c r="G120" s="276"/>
      <c r="H120" s="277" t="s">
        <v>19</v>
      </c>
      <c r="I120" s="279"/>
      <c r="J120" s="276"/>
      <c r="K120" s="276"/>
      <c r="L120" s="280"/>
      <c r="M120" s="281"/>
      <c r="N120" s="282"/>
      <c r="O120" s="282"/>
      <c r="P120" s="282"/>
      <c r="Q120" s="282"/>
      <c r="R120" s="282"/>
      <c r="S120" s="282"/>
      <c r="T120" s="28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84" t="s">
        <v>191</v>
      </c>
      <c r="AU120" s="284" t="s">
        <v>83</v>
      </c>
      <c r="AV120" s="15" t="s">
        <v>81</v>
      </c>
      <c r="AW120" s="15" t="s">
        <v>35</v>
      </c>
      <c r="AX120" s="15" t="s">
        <v>74</v>
      </c>
      <c r="AY120" s="284" t="s">
        <v>152</v>
      </c>
    </row>
    <row r="121" s="13" customFormat="1">
      <c r="A121" s="13"/>
      <c r="B121" s="244"/>
      <c r="C121" s="245"/>
      <c r="D121" s="227" t="s">
        <v>191</v>
      </c>
      <c r="E121" s="246" t="s">
        <v>19</v>
      </c>
      <c r="F121" s="247" t="s">
        <v>815</v>
      </c>
      <c r="G121" s="245"/>
      <c r="H121" s="248">
        <v>1.0329999999999999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4" t="s">
        <v>191</v>
      </c>
      <c r="AU121" s="254" t="s">
        <v>83</v>
      </c>
      <c r="AV121" s="13" t="s">
        <v>83</v>
      </c>
      <c r="AW121" s="13" t="s">
        <v>35</v>
      </c>
      <c r="AX121" s="13" t="s">
        <v>74</v>
      </c>
      <c r="AY121" s="254" t="s">
        <v>152</v>
      </c>
    </row>
    <row r="122" s="14" customFormat="1">
      <c r="A122" s="14"/>
      <c r="B122" s="255"/>
      <c r="C122" s="256"/>
      <c r="D122" s="227" t="s">
        <v>191</v>
      </c>
      <c r="E122" s="257" t="s">
        <v>19</v>
      </c>
      <c r="F122" s="258" t="s">
        <v>193</v>
      </c>
      <c r="G122" s="256"/>
      <c r="H122" s="259">
        <v>1.0329999999999999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5" t="s">
        <v>191</v>
      </c>
      <c r="AU122" s="265" t="s">
        <v>83</v>
      </c>
      <c r="AV122" s="14" t="s">
        <v>88</v>
      </c>
      <c r="AW122" s="14" t="s">
        <v>35</v>
      </c>
      <c r="AX122" s="14" t="s">
        <v>81</v>
      </c>
      <c r="AY122" s="265" t="s">
        <v>152</v>
      </c>
    </row>
    <row r="123" s="2" customFormat="1" ht="33" customHeight="1">
      <c r="A123" s="40"/>
      <c r="B123" s="41"/>
      <c r="C123" s="214" t="s">
        <v>109</v>
      </c>
      <c r="D123" s="214" t="s">
        <v>155</v>
      </c>
      <c r="E123" s="215" t="s">
        <v>816</v>
      </c>
      <c r="F123" s="216" t="s">
        <v>817</v>
      </c>
      <c r="G123" s="217" t="s">
        <v>177</v>
      </c>
      <c r="H123" s="218">
        <v>159.398</v>
      </c>
      <c r="I123" s="219"/>
      <c r="J123" s="220">
        <f>ROUND(I123*H123,2)</f>
        <v>0</v>
      </c>
      <c r="K123" s="216" t="s">
        <v>168</v>
      </c>
      <c r="L123" s="46"/>
      <c r="M123" s="221" t="s">
        <v>19</v>
      </c>
      <c r="N123" s="222" t="s">
        <v>45</v>
      </c>
      <c r="O123" s="86"/>
      <c r="P123" s="223">
        <f>O123*H123</f>
        <v>0</v>
      </c>
      <c r="Q123" s="223">
        <v>0.0092999999999999992</v>
      </c>
      <c r="R123" s="223">
        <f>Q123*H123</f>
        <v>1.4824013999999999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88</v>
      </c>
      <c r="AT123" s="225" t="s">
        <v>155</v>
      </c>
      <c r="AU123" s="225" t="s">
        <v>83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81</v>
      </c>
      <c r="BK123" s="226">
        <f>ROUND(I123*H123,2)</f>
        <v>0</v>
      </c>
      <c r="BL123" s="19" t="s">
        <v>88</v>
      </c>
      <c r="BM123" s="225" t="s">
        <v>190</v>
      </c>
    </row>
    <row r="124" s="2" customFormat="1">
      <c r="A124" s="40"/>
      <c r="B124" s="41"/>
      <c r="C124" s="42"/>
      <c r="D124" s="227" t="s">
        <v>160</v>
      </c>
      <c r="E124" s="42"/>
      <c r="F124" s="228" t="s">
        <v>818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160</v>
      </c>
      <c r="AU124" s="19" t="s">
        <v>83</v>
      </c>
    </row>
    <row r="125" s="2" customFormat="1">
      <c r="A125" s="40"/>
      <c r="B125" s="41"/>
      <c r="C125" s="42"/>
      <c r="D125" s="232" t="s">
        <v>161</v>
      </c>
      <c r="E125" s="42"/>
      <c r="F125" s="233" t="s">
        <v>819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161</v>
      </c>
      <c r="AU125" s="19" t="s">
        <v>83</v>
      </c>
    </row>
    <row r="126" s="2" customFormat="1" ht="24.15" customHeight="1">
      <c r="A126" s="40"/>
      <c r="B126" s="41"/>
      <c r="C126" s="214" t="s">
        <v>91</v>
      </c>
      <c r="D126" s="214" t="s">
        <v>155</v>
      </c>
      <c r="E126" s="215" t="s">
        <v>820</v>
      </c>
      <c r="F126" s="216" t="s">
        <v>821</v>
      </c>
      <c r="G126" s="217" t="s">
        <v>177</v>
      </c>
      <c r="H126" s="218">
        <v>16.449999999999999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45</v>
      </c>
      <c r="O126" s="86"/>
      <c r="P126" s="223">
        <f>O126*H126</f>
        <v>0</v>
      </c>
      <c r="Q126" s="223">
        <v>2.0000000000000002E-05</v>
      </c>
      <c r="R126" s="223">
        <f>Q126*H126</f>
        <v>0.00032900000000000003</v>
      </c>
      <c r="S126" s="223">
        <v>1.0000000000000001E-05</v>
      </c>
      <c r="T126" s="224">
        <f>S126*H126</f>
        <v>0.00016450000000000001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88</v>
      </c>
      <c r="AT126" s="225" t="s">
        <v>155</v>
      </c>
      <c r="AU126" s="225" t="s">
        <v>83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88</v>
      </c>
      <c r="BM126" s="225" t="s">
        <v>8</v>
      </c>
    </row>
    <row r="127" s="2" customFormat="1">
      <c r="A127" s="40"/>
      <c r="B127" s="41"/>
      <c r="C127" s="42"/>
      <c r="D127" s="227" t="s">
        <v>160</v>
      </c>
      <c r="E127" s="42"/>
      <c r="F127" s="228" t="s">
        <v>822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83</v>
      </c>
    </row>
    <row r="128" s="2" customFormat="1">
      <c r="A128" s="40"/>
      <c r="B128" s="41"/>
      <c r="C128" s="42"/>
      <c r="D128" s="232" t="s">
        <v>161</v>
      </c>
      <c r="E128" s="42"/>
      <c r="F128" s="233" t="s">
        <v>823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161</v>
      </c>
      <c r="AU128" s="19" t="s">
        <v>83</v>
      </c>
    </row>
    <row r="129" s="13" customFormat="1">
      <c r="A129" s="13"/>
      <c r="B129" s="244"/>
      <c r="C129" s="245"/>
      <c r="D129" s="227" t="s">
        <v>191</v>
      </c>
      <c r="E129" s="246" t="s">
        <v>19</v>
      </c>
      <c r="F129" s="247" t="s">
        <v>824</v>
      </c>
      <c r="G129" s="245"/>
      <c r="H129" s="248">
        <v>16.449999999999999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191</v>
      </c>
      <c r="AU129" s="254" t="s">
        <v>83</v>
      </c>
      <c r="AV129" s="13" t="s">
        <v>83</v>
      </c>
      <c r="AW129" s="13" t="s">
        <v>35</v>
      </c>
      <c r="AX129" s="13" t="s">
        <v>74</v>
      </c>
      <c r="AY129" s="254" t="s">
        <v>152</v>
      </c>
    </row>
    <row r="130" s="14" customFormat="1">
      <c r="A130" s="14"/>
      <c r="B130" s="255"/>
      <c r="C130" s="256"/>
      <c r="D130" s="227" t="s">
        <v>191</v>
      </c>
      <c r="E130" s="257" t="s">
        <v>19</v>
      </c>
      <c r="F130" s="258" t="s">
        <v>193</v>
      </c>
      <c r="G130" s="256"/>
      <c r="H130" s="259">
        <v>16.449999999999999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191</v>
      </c>
      <c r="AU130" s="265" t="s">
        <v>83</v>
      </c>
      <c r="AV130" s="14" t="s">
        <v>88</v>
      </c>
      <c r="AW130" s="14" t="s">
        <v>35</v>
      </c>
      <c r="AX130" s="14" t="s">
        <v>81</v>
      </c>
      <c r="AY130" s="265" t="s">
        <v>152</v>
      </c>
    </row>
    <row r="131" s="2" customFormat="1" ht="24.15" customHeight="1">
      <c r="A131" s="40"/>
      <c r="B131" s="41"/>
      <c r="C131" s="214" t="s">
        <v>198</v>
      </c>
      <c r="D131" s="214" t="s">
        <v>155</v>
      </c>
      <c r="E131" s="215" t="s">
        <v>825</v>
      </c>
      <c r="F131" s="216" t="s">
        <v>826</v>
      </c>
      <c r="G131" s="217" t="s">
        <v>827</v>
      </c>
      <c r="H131" s="218">
        <v>0.29999999999999999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45</v>
      </c>
      <c r="O131" s="86"/>
      <c r="P131" s="223">
        <f>O131*H131</f>
        <v>0</v>
      </c>
      <c r="Q131" s="223">
        <v>2.5018699999999998</v>
      </c>
      <c r="R131" s="223">
        <f>Q131*H131</f>
        <v>0.75056099999999992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88</v>
      </c>
      <c r="AT131" s="225" t="s">
        <v>155</v>
      </c>
      <c r="AU131" s="225" t="s">
        <v>83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88</v>
      </c>
      <c r="BM131" s="225" t="s">
        <v>201</v>
      </c>
    </row>
    <row r="132" s="2" customFormat="1">
      <c r="A132" s="40"/>
      <c r="B132" s="41"/>
      <c r="C132" s="42"/>
      <c r="D132" s="227" t="s">
        <v>160</v>
      </c>
      <c r="E132" s="42"/>
      <c r="F132" s="228" t="s">
        <v>828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83</v>
      </c>
    </row>
    <row r="133" s="2" customFormat="1">
      <c r="A133" s="40"/>
      <c r="B133" s="41"/>
      <c r="C133" s="42"/>
      <c r="D133" s="232" t="s">
        <v>161</v>
      </c>
      <c r="E133" s="42"/>
      <c r="F133" s="233" t="s">
        <v>829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83</v>
      </c>
    </row>
    <row r="134" s="15" customFormat="1">
      <c r="A134" s="15"/>
      <c r="B134" s="275"/>
      <c r="C134" s="276"/>
      <c r="D134" s="227" t="s">
        <v>191</v>
      </c>
      <c r="E134" s="277" t="s">
        <v>19</v>
      </c>
      <c r="F134" s="278" t="s">
        <v>830</v>
      </c>
      <c r="G134" s="276"/>
      <c r="H134" s="277" t="s">
        <v>19</v>
      </c>
      <c r="I134" s="279"/>
      <c r="J134" s="276"/>
      <c r="K134" s="276"/>
      <c r="L134" s="280"/>
      <c r="M134" s="281"/>
      <c r="N134" s="282"/>
      <c r="O134" s="282"/>
      <c r="P134" s="282"/>
      <c r="Q134" s="282"/>
      <c r="R134" s="282"/>
      <c r="S134" s="282"/>
      <c r="T134" s="28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4" t="s">
        <v>191</v>
      </c>
      <c r="AU134" s="284" t="s">
        <v>83</v>
      </c>
      <c r="AV134" s="15" t="s">
        <v>81</v>
      </c>
      <c r="AW134" s="15" t="s">
        <v>35</v>
      </c>
      <c r="AX134" s="15" t="s">
        <v>74</v>
      </c>
      <c r="AY134" s="284" t="s">
        <v>152</v>
      </c>
    </row>
    <row r="135" s="13" customFormat="1">
      <c r="A135" s="13"/>
      <c r="B135" s="244"/>
      <c r="C135" s="245"/>
      <c r="D135" s="227" t="s">
        <v>191</v>
      </c>
      <c r="E135" s="246" t="s">
        <v>19</v>
      </c>
      <c r="F135" s="247" t="s">
        <v>831</v>
      </c>
      <c r="G135" s="245"/>
      <c r="H135" s="248">
        <v>0.29999999999999999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191</v>
      </c>
      <c r="AU135" s="254" t="s">
        <v>83</v>
      </c>
      <c r="AV135" s="13" t="s">
        <v>83</v>
      </c>
      <c r="AW135" s="13" t="s">
        <v>35</v>
      </c>
      <c r="AX135" s="13" t="s">
        <v>74</v>
      </c>
      <c r="AY135" s="254" t="s">
        <v>152</v>
      </c>
    </row>
    <row r="136" s="14" customFormat="1">
      <c r="A136" s="14"/>
      <c r="B136" s="255"/>
      <c r="C136" s="256"/>
      <c r="D136" s="227" t="s">
        <v>191</v>
      </c>
      <c r="E136" s="257" t="s">
        <v>19</v>
      </c>
      <c r="F136" s="258" t="s">
        <v>193</v>
      </c>
      <c r="G136" s="256"/>
      <c r="H136" s="259">
        <v>0.29999999999999999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191</v>
      </c>
      <c r="AU136" s="265" t="s">
        <v>83</v>
      </c>
      <c r="AV136" s="14" t="s">
        <v>88</v>
      </c>
      <c r="AW136" s="14" t="s">
        <v>35</v>
      </c>
      <c r="AX136" s="14" t="s">
        <v>81</v>
      </c>
      <c r="AY136" s="265" t="s">
        <v>152</v>
      </c>
    </row>
    <row r="137" s="2" customFormat="1" ht="24.15" customHeight="1">
      <c r="A137" s="40"/>
      <c r="B137" s="41"/>
      <c r="C137" s="214" t="s">
        <v>183</v>
      </c>
      <c r="D137" s="214" t="s">
        <v>155</v>
      </c>
      <c r="E137" s="215" t="s">
        <v>832</v>
      </c>
      <c r="F137" s="216" t="s">
        <v>833</v>
      </c>
      <c r="G137" s="217" t="s">
        <v>827</v>
      </c>
      <c r="H137" s="218">
        <v>0.050999999999999997</v>
      </c>
      <c r="I137" s="219"/>
      <c r="J137" s="220">
        <f>ROUND(I137*H137,2)</f>
        <v>0</v>
      </c>
      <c r="K137" s="216" t="s">
        <v>168</v>
      </c>
      <c r="L137" s="46"/>
      <c r="M137" s="221" t="s">
        <v>19</v>
      </c>
      <c r="N137" s="222" t="s">
        <v>45</v>
      </c>
      <c r="O137" s="86"/>
      <c r="P137" s="223">
        <f>O137*H137</f>
        <v>0</v>
      </c>
      <c r="Q137" s="223">
        <v>2.5018699999999998</v>
      </c>
      <c r="R137" s="223">
        <f>Q137*H137</f>
        <v>0.12759536999999999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88</v>
      </c>
      <c r="AT137" s="225" t="s">
        <v>155</v>
      </c>
      <c r="AU137" s="225" t="s">
        <v>83</v>
      </c>
      <c r="AY137" s="19" t="s">
        <v>152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81</v>
      </c>
      <c r="BK137" s="226">
        <f>ROUND(I137*H137,2)</f>
        <v>0</v>
      </c>
      <c r="BL137" s="19" t="s">
        <v>88</v>
      </c>
      <c r="BM137" s="225" t="s">
        <v>178</v>
      </c>
    </row>
    <row r="138" s="2" customFormat="1">
      <c r="A138" s="40"/>
      <c r="B138" s="41"/>
      <c r="C138" s="42"/>
      <c r="D138" s="227" t="s">
        <v>160</v>
      </c>
      <c r="E138" s="42"/>
      <c r="F138" s="228" t="s">
        <v>834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160</v>
      </c>
      <c r="AU138" s="19" t="s">
        <v>83</v>
      </c>
    </row>
    <row r="139" s="2" customFormat="1">
      <c r="A139" s="40"/>
      <c r="B139" s="41"/>
      <c r="C139" s="42"/>
      <c r="D139" s="232" t="s">
        <v>161</v>
      </c>
      <c r="E139" s="42"/>
      <c r="F139" s="233" t="s">
        <v>835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161</v>
      </c>
      <c r="AU139" s="19" t="s">
        <v>83</v>
      </c>
    </row>
    <row r="140" s="15" customFormat="1">
      <c r="A140" s="15"/>
      <c r="B140" s="275"/>
      <c r="C140" s="276"/>
      <c r="D140" s="227" t="s">
        <v>191</v>
      </c>
      <c r="E140" s="277" t="s">
        <v>19</v>
      </c>
      <c r="F140" s="278" t="s">
        <v>711</v>
      </c>
      <c r="G140" s="276"/>
      <c r="H140" s="277" t="s">
        <v>19</v>
      </c>
      <c r="I140" s="279"/>
      <c r="J140" s="276"/>
      <c r="K140" s="276"/>
      <c r="L140" s="280"/>
      <c r="M140" s="281"/>
      <c r="N140" s="282"/>
      <c r="O140" s="282"/>
      <c r="P140" s="282"/>
      <c r="Q140" s="282"/>
      <c r="R140" s="282"/>
      <c r="S140" s="282"/>
      <c r="T140" s="28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4" t="s">
        <v>191</v>
      </c>
      <c r="AU140" s="284" t="s">
        <v>83</v>
      </c>
      <c r="AV140" s="15" t="s">
        <v>81</v>
      </c>
      <c r="AW140" s="15" t="s">
        <v>35</v>
      </c>
      <c r="AX140" s="15" t="s">
        <v>74</v>
      </c>
      <c r="AY140" s="284" t="s">
        <v>152</v>
      </c>
    </row>
    <row r="141" s="13" customFormat="1">
      <c r="A141" s="13"/>
      <c r="B141" s="244"/>
      <c r="C141" s="245"/>
      <c r="D141" s="227" t="s">
        <v>191</v>
      </c>
      <c r="E141" s="246" t="s">
        <v>19</v>
      </c>
      <c r="F141" s="247" t="s">
        <v>836</v>
      </c>
      <c r="G141" s="245"/>
      <c r="H141" s="248">
        <v>0.050999999999999997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191</v>
      </c>
      <c r="AU141" s="254" t="s">
        <v>83</v>
      </c>
      <c r="AV141" s="13" t="s">
        <v>83</v>
      </c>
      <c r="AW141" s="13" t="s">
        <v>35</v>
      </c>
      <c r="AX141" s="13" t="s">
        <v>74</v>
      </c>
      <c r="AY141" s="254" t="s">
        <v>152</v>
      </c>
    </row>
    <row r="142" s="14" customFormat="1">
      <c r="A142" s="14"/>
      <c r="B142" s="255"/>
      <c r="C142" s="256"/>
      <c r="D142" s="227" t="s">
        <v>191</v>
      </c>
      <c r="E142" s="257" t="s">
        <v>19</v>
      </c>
      <c r="F142" s="258" t="s">
        <v>193</v>
      </c>
      <c r="G142" s="256"/>
      <c r="H142" s="259">
        <v>0.050999999999999997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191</v>
      </c>
      <c r="AU142" s="265" t="s">
        <v>83</v>
      </c>
      <c r="AV142" s="14" t="s">
        <v>88</v>
      </c>
      <c r="AW142" s="14" t="s">
        <v>35</v>
      </c>
      <c r="AX142" s="14" t="s">
        <v>81</v>
      </c>
      <c r="AY142" s="265" t="s">
        <v>152</v>
      </c>
    </row>
    <row r="143" s="12" customFormat="1" ht="22.8" customHeight="1">
      <c r="A143" s="12"/>
      <c r="B143" s="198"/>
      <c r="C143" s="199"/>
      <c r="D143" s="200" t="s">
        <v>73</v>
      </c>
      <c r="E143" s="212" t="s">
        <v>153</v>
      </c>
      <c r="F143" s="212" t="s">
        <v>154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SUM(P144:P151)</f>
        <v>0</v>
      </c>
      <c r="Q143" s="206"/>
      <c r="R143" s="207">
        <f>SUM(R144:R151)</f>
        <v>0.0025288000000000003</v>
      </c>
      <c r="S143" s="206"/>
      <c r="T143" s="208">
        <f>SUM(T144:T151)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81</v>
      </c>
      <c r="AT143" s="210" t="s">
        <v>73</v>
      </c>
      <c r="AU143" s="210" t="s">
        <v>81</v>
      </c>
      <c r="AY143" s="209" t="s">
        <v>152</v>
      </c>
      <c r="BK143" s="211">
        <f>SUM(BK144:BK151)</f>
        <v>0</v>
      </c>
    </row>
    <row r="144" s="2" customFormat="1" ht="37.8" customHeight="1">
      <c r="A144" s="40"/>
      <c r="B144" s="41"/>
      <c r="C144" s="214" t="s">
        <v>153</v>
      </c>
      <c r="D144" s="214" t="s">
        <v>155</v>
      </c>
      <c r="E144" s="215" t="s">
        <v>837</v>
      </c>
      <c r="F144" s="216" t="s">
        <v>838</v>
      </c>
      <c r="G144" s="217" t="s">
        <v>177</v>
      </c>
      <c r="H144" s="218">
        <v>63.219999999999999</v>
      </c>
      <c r="I144" s="219"/>
      <c r="J144" s="220">
        <f>ROUND(I144*H144,2)</f>
        <v>0</v>
      </c>
      <c r="K144" s="216" t="s">
        <v>168</v>
      </c>
      <c r="L144" s="46"/>
      <c r="M144" s="221" t="s">
        <v>19</v>
      </c>
      <c r="N144" s="222" t="s">
        <v>45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88</v>
      </c>
      <c r="AT144" s="225" t="s">
        <v>155</v>
      </c>
      <c r="AU144" s="225" t="s">
        <v>83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88</v>
      </c>
      <c r="BM144" s="225" t="s">
        <v>211</v>
      </c>
    </row>
    <row r="145" s="2" customFormat="1">
      <c r="A145" s="40"/>
      <c r="B145" s="41"/>
      <c r="C145" s="42"/>
      <c r="D145" s="227" t="s">
        <v>160</v>
      </c>
      <c r="E145" s="42"/>
      <c r="F145" s="228" t="s">
        <v>839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160</v>
      </c>
      <c r="AU145" s="19" t="s">
        <v>83</v>
      </c>
    </row>
    <row r="146" s="2" customFormat="1">
      <c r="A146" s="40"/>
      <c r="B146" s="41"/>
      <c r="C146" s="42"/>
      <c r="D146" s="232" t="s">
        <v>161</v>
      </c>
      <c r="E146" s="42"/>
      <c r="F146" s="233" t="s">
        <v>840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161</v>
      </c>
      <c r="AU146" s="19" t="s">
        <v>83</v>
      </c>
    </row>
    <row r="147" s="13" customFormat="1">
      <c r="A147" s="13"/>
      <c r="B147" s="244"/>
      <c r="C147" s="245"/>
      <c r="D147" s="227" t="s">
        <v>191</v>
      </c>
      <c r="E147" s="246" t="s">
        <v>19</v>
      </c>
      <c r="F147" s="247" t="s">
        <v>760</v>
      </c>
      <c r="G147" s="245"/>
      <c r="H147" s="248">
        <v>63.219999999999999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191</v>
      </c>
      <c r="AU147" s="254" t="s">
        <v>83</v>
      </c>
      <c r="AV147" s="13" t="s">
        <v>83</v>
      </c>
      <c r="AW147" s="13" t="s">
        <v>35</v>
      </c>
      <c r="AX147" s="13" t="s">
        <v>74</v>
      </c>
      <c r="AY147" s="254" t="s">
        <v>152</v>
      </c>
    </row>
    <row r="148" s="14" customFormat="1">
      <c r="A148" s="14"/>
      <c r="B148" s="255"/>
      <c r="C148" s="256"/>
      <c r="D148" s="227" t="s">
        <v>191</v>
      </c>
      <c r="E148" s="257" t="s">
        <v>19</v>
      </c>
      <c r="F148" s="258" t="s">
        <v>193</v>
      </c>
      <c r="G148" s="256"/>
      <c r="H148" s="259">
        <v>63.219999999999999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191</v>
      </c>
      <c r="AU148" s="265" t="s">
        <v>83</v>
      </c>
      <c r="AV148" s="14" t="s">
        <v>88</v>
      </c>
      <c r="AW148" s="14" t="s">
        <v>35</v>
      </c>
      <c r="AX148" s="14" t="s">
        <v>81</v>
      </c>
      <c r="AY148" s="265" t="s">
        <v>152</v>
      </c>
    </row>
    <row r="149" s="2" customFormat="1" ht="24.15" customHeight="1">
      <c r="A149" s="40"/>
      <c r="B149" s="41"/>
      <c r="C149" s="214" t="s">
        <v>190</v>
      </c>
      <c r="D149" s="214" t="s">
        <v>155</v>
      </c>
      <c r="E149" s="215" t="s">
        <v>841</v>
      </c>
      <c r="F149" s="216" t="s">
        <v>842</v>
      </c>
      <c r="G149" s="217" t="s">
        <v>177</v>
      </c>
      <c r="H149" s="218">
        <v>63.219999999999999</v>
      </c>
      <c r="I149" s="219"/>
      <c r="J149" s="220">
        <f>ROUND(I149*H149,2)</f>
        <v>0</v>
      </c>
      <c r="K149" s="216" t="s">
        <v>168</v>
      </c>
      <c r="L149" s="46"/>
      <c r="M149" s="221" t="s">
        <v>19</v>
      </c>
      <c r="N149" s="222" t="s">
        <v>45</v>
      </c>
      <c r="O149" s="86"/>
      <c r="P149" s="223">
        <f>O149*H149</f>
        <v>0</v>
      </c>
      <c r="Q149" s="223">
        <v>4.0000000000000003E-05</v>
      </c>
      <c r="R149" s="223">
        <f>Q149*H149</f>
        <v>0.0025288000000000003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88</v>
      </c>
      <c r="AT149" s="225" t="s">
        <v>155</v>
      </c>
      <c r="AU149" s="225" t="s">
        <v>83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88</v>
      </c>
      <c r="BM149" s="225" t="s">
        <v>216</v>
      </c>
    </row>
    <row r="150" s="2" customFormat="1">
      <c r="A150" s="40"/>
      <c r="B150" s="41"/>
      <c r="C150" s="42"/>
      <c r="D150" s="227" t="s">
        <v>160</v>
      </c>
      <c r="E150" s="42"/>
      <c r="F150" s="228" t="s">
        <v>843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160</v>
      </c>
      <c r="AU150" s="19" t="s">
        <v>83</v>
      </c>
    </row>
    <row r="151" s="2" customFormat="1">
      <c r="A151" s="40"/>
      <c r="B151" s="41"/>
      <c r="C151" s="42"/>
      <c r="D151" s="232" t="s">
        <v>161</v>
      </c>
      <c r="E151" s="42"/>
      <c r="F151" s="233" t="s">
        <v>844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83</v>
      </c>
    </row>
    <row r="152" s="12" customFormat="1" ht="22.8" customHeight="1">
      <c r="A152" s="12"/>
      <c r="B152" s="198"/>
      <c r="C152" s="199"/>
      <c r="D152" s="200" t="s">
        <v>73</v>
      </c>
      <c r="E152" s="212" t="s">
        <v>163</v>
      </c>
      <c r="F152" s="212" t="s">
        <v>164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SUM(P153:P155)</f>
        <v>0</v>
      </c>
      <c r="Q152" s="206"/>
      <c r="R152" s="207">
        <f>SUM(R153:R155)</f>
        <v>0</v>
      </c>
      <c r="S152" s="206"/>
      <c r="T152" s="208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81</v>
      </c>
      <c r="AT152" s="210" t="s">
        <v>73</v>
      </c>
      <c r="AU152" s="210" t="s">
        <v>81</v>
      </c>
      <c r="AY152" s="209" t="s">
        <v>152</v>
      </c>
      <c r="BK152" s="211">
        <f>SUM(BK153:BK155)</f>
        <v>0</v>
      </c>
    </row>
    <row r="153" s="2" customFormat="1" ht="21.75" customHeight="1">
      <c r="A153" s="40"/>
      <c r="B153" s="41"/>
      <c r="C153" s="214" t="s">
        <v>219</v>
      </c>
      <c r="D153" s="214" t="s">
        <v>155</v>
      </c>
      <c r="E153" s="215" t="s">
        <v>165</v>
      </c>
      <c r="F153" s="216" t="s">
        <v>166</v>
      </c>
      <c r="G153" s="217" t="s">
        <v>167</v>
      </c>
      <c r="H153" s="218">
        <v>2.4950000000000001</v>
      </c>
      <c r="I153" s="219"/>
      <c r="J153" s="220">
        <f>ROUND(I153*H153,2)</f>
        <v>0</v>
      </c>
      <c r="K153" s="216" t="s">
        <v>168</v>
      </c>
      <c r="L153" s="46"/>
      <c r="M153" s="221" t="s">
        <v>19</v>
      </c>
      <c r="N153" s="222" t="s">
        <v>45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88</v>
      </c>
      <c r="AT153" s="225" t="s">
        <v>155</v>
      </c>
      <c r="AU153" s="225" t="s">
        <v>83</v>
      </c>
      <c r="AY153" s="19" t="s">
        <v>152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81</v>
      </c>
      <c r="BK153" s="226">
        <f>ROUND(I153*H153,2)</f>
        <v>0</v>
      </c>
      <c r="BL153" s="19" t="s">
        <v>88</v>
      </c>
      <c r="BM153" s="225" t="s">
        <v>222</v>
      </c>
    </row>
    <row r="154" s="2" customFormat="1">
      <c r="A154" s="40"/>
      <c r="B154" s="41"/>
      <c r="C154" s="42"/>
      <c r="D154" s="227" t="s">
        <v>160</v>
      </c>
      <c r="E154" s="42"/>
      <c r="F154" s="228" t="s">
        <v>169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160</v>
      </c>
      <c r="AU154" s="19" t="s">
        <v>83</v>
      </c>
    </row>
    <row r="155" s="2" customFormat="1">
      <c r="A155" s="40"/>
      <c r="B155" s="41"/>
      <c r="C155" s="42"/>
      <c r="D155" s="232" t="s">
        <v>161</v>
      </c>
      <c r="E155" s="42"/>
      <c r="F155" s="233" t="s">
        <v>170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161</v>
      </c>
      <c r="AU155" s="19" t="s">
        <v>83</v>
      </c>
    </row>
    <row r="156" s="12" customFormat="1" ht="25.92" customHeight="1">
      <c r="A156" s="12"/>
      <c r="B156" s="198"/>
      <c r="C156" s="199"/>
      <c r="D156" s="200" t="s">
        <v>73</v>
      </c>
      <c r="E156" s="201" t="s">
        <v>171</v>
      </c>
      <c r="F156" s="201" t="s">
        <v>172</v>
      </c>
      <c r="G156" s="199"/>
      <c r="H156" s="199"/>
      <c r="I156" s="202"/>
      <c r="J156" s="203">
        <f>BK156</f>
        <v>0</v>
      </c>
      <c r="K156" s="199"/>
      <c r="L156" s="204"/>
      <c r="M156" s="205"/>
      <c r="N156" s="206"/>
      <c r="O156" s="206"/>
      <c r="P156" s="207">
        <f>P157+P182+P193+P202+P239+P267+P290</f>
        <v>0</v>
      </c>
      <c r="Q156" s="206"/>
      <c r="R156" s="207">
        <f>R157+R182+R193+R202+R239+R267+R290</f>
        <v>1.3111082200000002</v>
      </c>
      <c r="S156" s="206"/>
      <c r="T156" s="208">
        <f>T157+T182+T193+T202+T239+T267+T290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83</v>
      </c>
      <c r="AT156" s="210" t="s">
        <v>73</v>
      </c>
      <c r="AU156" s="210" t="s">
        <v>74</v>
      </c>
      <c r="AY156" s="209" t="s">
        <v>152</v>
      </c>
      <c r="BK156" s="211">
        <f>BK157+BK182+BK193+BK202+BK239+BK267+BK290</f>
        <v>0</v>
      </c>
    </row>
    <row r="157" s="12" customFormat="1" ht="22.8" customHeight="1">
      <c r="A157" s="12"/>
      <c r="B157" s="198"/>
      <c r="C157" s="199"/>
      <c r="D157" s="200" t="s">
        <v>73</v>
      </c>
      <c r="E157" s="212" t="s">
        <v>845</v>
      </c>
      <c r="F157" s="212" t="s">
        <v>846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SUM(P158:P181)</f>
        <v>0</v>
      </c>
      <c r="Q157" s="206"/>
      <c r="R157" s="207">
        <f>SUM(R158:R181)</f>
        <v>0.34415800000000002</v>
      </c>
      <c r="S157" s="206"/>
      <c r="T157" s="208">
        <f>SUM(T158:T181)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83</v>
      </c>
      <c r="AT157" s="210" t="s">
        <v>73</v>
      </c>
      <c r="AU157" s="210" t="s">
        <v>81</v>
      </c>
      <c r="AY157" s="209" t="s">
        <v>152</v>
      </c>
      <c r="BK157" s="211">
        <f>SUM(BK158:BK181)</f>
        <v>0</v>
      </c>
    </row>
    <row r="158" s="2" customFormat="1" ht="33" customHeight="1">
      <c r="A158" s="40"/>
      <c r="B158" s="41"/>
      <c r="C158" s="214" t="s">
        <v>8</v>
      </c>
      <c r="D158" s="214" t="s">
        <v>155</v>
      </c>
      <c r="E158" s="215" t="s">
        <v>847</v>
      </c>
      <c r="F158" s="216" t="s">
        <v>848</v>
      </c>
      <c r="G158" s="217" t="s">
        <v>177</v>
      </c>
      <c r="H158" s="218">
        <v>46.299999999999997</v>
      </c>
      <c r="I158" s="219"/>
      <c r="J158" s="220">
        <f>ROUND(I158*H158,2)</f>
        <v>0</v>
      </c>
      <c r="K158" s="216" t="s">
        <v>168</v>
      </c>
      <c r="L158" s="46"/>
      <c r="M158" s="221" t="s">
        <v>19</v>
      </c>
      <c r="N158" s="222" t="s">
        <v>45</v>
      </c>
      <c r="O158" s="86"/>
      <c r="P158" s="223">
        <f>O158*H158</f>
        <v>0</v>
      </c>
      <c r="Q158" s="223">
        <v>0.0070600000000000003</v>
      </c>
      <c r="R158" s="223">
        <f>Q158*H158</f>
        <v>0.326878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178</v>
      </c>
      <c r="AT158" s="225" t="s">
        <v>155</v>
      </c>
      <c r="AU158" s="225" t="s">
        <v>83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81</v>
      </c>
      <c r="BK158" s="226">
        <f>ROUND(I158*H158,2)</f>
        <v>0</v>
      </c>
      <c r="BL158" s="19" t="s">
        <v>178</v>
      </c>
      <c r="BM158" s="225" t="s">
        <v>226</v>
      </c>
    </row>
    <row r="159" s="2" customFormat="1">
      <c r="A159" s="40"/>
      <c r="B159" s="41"/>
      <c r="C159" s="42"/>
      <c r="D159" s="227" t="s">
        <v>160</v>
      </c>
      <c r="E159" s="42"/>
      <c r="F159" s="228" t="s">
        <v>849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160</v>
      </c>
      <c r="AU159" s="19" t="s">
        <v>83</v>
      </c>
    </row>
    <row r="160" s="2" customFormat="1">
      <c r="A160" s="40"/>
      <c r="B160" s="41"/>
      <c r="C160" s="42"/>
      <c r="D160" s="232" t="s">
        <v>161</v>
      </c>
      <c r="E160" s="42"/>
      <c r="F160" s="233" t="s">
        <v>850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83</v>
      </c>
    </row>
    <row r="161" s="15" customFormat="1">
      <c r="A161" s="15"/>
      <c r="B161" s="275"/>
      <c r="C161" s="276"/>
      <c r="D161" s="227" t="s">
        <v>191</v>
      </c>
      <c r="E161" s="277" t="s">
        <v>19</v>
      </c>
      <c r="F161" s="278" t="s">
        <v>851</v>
      </c>
      <c r="G161" s="276"/>
      <c r="H161" s="277" t="s">
        <v>19</v>
      </c>
      <c r="I161" s="279"/>
      <c r="J161" s="276"/>
      <c r="K161" s="276"/>
      <c r="L161" s="280"/>
      <c r="M161" s="281"/>
      <c r="N161" s="282"/>
      <c r="O161" s="282"/>
      <c r="P161" s="282"/>
      <c r="Q161" s="282"/>
      <c r="R161" s="282"/>
      <c r="S161" s="282"/>
      <c r="T161" s="28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4" t="s">
        <v>191</v>
      </c>
      <c r="AU161" s="284" t="s">
        <v>83</v>
      </c>
      <c r="AV161" s="15" t="s">
        <v>81</v>
      </c>
      <c r="AW161" s="15" t="s">
        <v>35</v>
      </c>
      <c r="AX161" s="15" t="s">
        <v>74</v>
      </c>
      <c r="AY161" s="284" t="s">
        <v>152</v>
      </c>
    </row>
    <row r="162" s="13" customFormat="1">
      <c r="A162" s="13"/>
      <c r="B162" s="244"/>
      <c r="C162" s="245"/>
      <c r="D162" s="227" t="s">
        <v>191</v>
      </c>
      <c r="E162" s="246" t="s">
        <v>19</v>
      </c>
      <c r="F162" s="247" t="s">
        <v>852</v>
      </c>
      <c r="G162" s="245"/>
      <c r="H162" s="248">
        <v>46.299999999999997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191</v>
      </c>
      <c r="AU162" s="254" t="s">
        <v>83</v>
      </c>
      <c r="AV162" s="13" t="s">
        <v>83</v>
      </c>
      <c r="AW162" s="13" t="s">
        <v>35</v>
      </c>
      <c r="AX162" s="13" t="s">
        <v>74</v>
      </c>
      <c r="AY162" s="254" t="s">
        <v>152</v>
      </c>
    </row>
    <row r="163" s="14" customFormat="1">
      <c r="A163" s="14"/>
      <c r="B163" s="255"/>
      <c r="C163" s="256"/>
      <c r="D163" s="227" t="s">
        <v>191</v>
      </c>
      <c r="E163" s="257" t="s">
        <v>19</v>
      </c>
      <c r="F163" s="258" t="s">
        <v>193</v>
      </c>
      <c r="G163" s="256"/>
      <c r="H163" s="259">
        <v>46.299999999999997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191</v>
      </c>
      <c r="AU163" s="265" t="s">
        <v>83</v>
      </c>
      <c r="AV163" s="14" t="s">
        <v>88</v>
      </c>
      <c r="AW163" s="14" t="s">
        <v>35</v>
      </c>
      <c r="AX163" s="14" t="s">
        <v>81</v>
      </c>
      <c r="AY163" s="265" t="s">
        <v>152</v>
      </c>
    </row>
    <row r="164" s="2" customFormat="1" ht="21.75" customHeight="1">
      <c r="A164" s="40"/>
      <c r="B164" s="41"/>
      <c r="C164" s="234" t="s">
        <v>231</v>
      </c>
      <c r="D164" s="234" t="s">
        <v>186</v>
      </c>
      <c r="E164" s="235" t="s">
        <v>853</v>
      </c>
      <c r="F164" s="236" t="s">
        <v>854</v>
      </c>
      <c r="G164" s="237" t="s">
        <v>177</v>
      </c>
      <c r="H164" s="238">
        <v>48.615000000000002</v>
      </c>
      <c r="I164" s="239"/>
      <c r="J164" s="240">
        <f>ROUND(I164*H164,2)</f>
        <v>0</v>
      </c>
      <c r="K164" s="236" t="s">
        <v>159</v>
      </c>
      <c r="L164" s="241"/>
      <c r="M164" s="242" t="s">
        <v>19</v>
      </c>
      <c r="N164" s="243" t="s">
        <v>45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189</v>
      </c>
      <c r="AT164" s="225" t="s">
        <v>186</v>
      </c>
      <c r="AU164" s="225" t="s">
        <v>83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178</v>
      </c>
      <c r="BM164" s="225" t="s">
        <v>235</v>
      </c>
    </row>
    <row r="165" s="2" customFormat="1">
      <c r="A165" s="40"/>
      <c r="B165" s="41"/>
      <c r="C165" s="42"/>
      <c r="D165" s="227" t="s">
        <v>160</v>
      </c>
      <c r="E165" s="42"/>
      <c r="F165" s="228" t="s">
        <v>854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160</v>
      </c>
      <c r="AU165" s="19" t="s">
        <v>83</v>
      </c>
    </row>
    <row r="166" s="2" customFormat="1">
      <c r="A166" s="40"/>
      <c r="B166" s="41"/>
      <c r="C166" s="42"/>
      <c r="D166" s="227" t="s">
        <v>242</v>
      </c>
      <c r="E166" s="42"/>
      <c r="F166" s="266" t="s">
        <v>855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242</v>
      </c>
      <c r="AU166" s="19" t="s">
        <v>83</v>
      </c>
    </row>
    <row r="167" s="13" customFormat="1">
      <c r="A167" s="13"/>
      <c r="B167" s="244"/>
      <c r="C167" s="245"/>
      <c r="D167" s="227" t="s">
        <v>191</v>
      </c>
      <c r="E167" s="246" t="s">
        <v>19</v>
      </c>
      <c r="F167" s="247" t="s">
        <v>856</v>
      </c>
      <c r="G167" s="245"/>
      <c r="H167" s="248">
        <v>48.615000000000002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191</v>
      </c>
      <c r="AU167" s="254" t="s">
        <v>83</v>
      </c>
      <c r="AV167" s="13" t="s">
        <v>83</v>
      </c>
      <c r="AW167" s="13" t="s">
        <v>35</v>
      </c>
      <c r="AX167" s="13" t="s">
        <v>74</v>
      </c>
      <c r="AY167" s="254" t="s">
        <v>152</v>
      </c>
    </row>
    <row r="168" s="14" customFormat="1">
      <c r="A168" s="14"/>
      <c r="B168" s="255"/>
      <c r="C168" s="256"/>
      <c r="D168" s="227" t="s">
        <v>191</v>
      </c>
      <c r="E168" s="257" t="s">
        <v>19</v>
      </c>
      <c r="F168" s="258" t="s">
        <v>193</v>
      </c>
      <c r="G168" s="256"/>
      <c r="H168" s="259">
        <v>48.615000000000002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191</v>
      </c>
      <c r="AU168" s="265" t="s">
        <v>83</v>
      </c>
      <c r="AV168" s="14" t="s">
        <v>88</v>
      </c>
      <c r="AW168" s="14" t="s">
        <v>35</v>
      </c>
      <c r="AX168" s="14" t="s">
        <v>81</v>
      </c>
      <c r="AY168" s="265" t="s">
        <v>152</v>
      </c>
    </row>
    <row r="169" s="2" customFormat="1" ht="24.15" customHeight="1">
      <c r="A169" s="40"/>
      <c r="B169" s="41"/>
      <c r="C169" s="214" t="s">
        <v>201</v>
      </c>
      <c r="D169" s="214" t="s">
        <v>155</v>
      </c>
      <c r="E169" s="215" t="s">
        <v>857</v>
      </c>
      <c r="F169" s="216" t="s">
        <v>858</v>
      </c>
      <c r="G169" s="217" t="s">
        <v>177</v>
      </c>
      <c r="H169" s="218">
        <v>7.2000000000000002</v>
      </c>
      <c r="I169" s="219"/>
      <c r="J169" s="220">
        <f>ROUND(I169*H169,2)</f>
        <v>0</v>
      </c>
      <c r="K169" s="216" t="s">
        <v>168</v>
      </c>
      <c r="L169" s="46"/>
      <c r="M169" s="221" t="s">
        <v>19</v>
      </c>
      <c r="N169" s="222" t="s">
        <v>45</v>
      </c>
      <c r="O169" s="86"/>
      <c r="P169" s="223">
        <f>O169*H169</f>
        <v>0</v>
      </c>
      <c r="Q169" s="223">
        <v>0.0023999999999999998</v>
      </c>
      <c r="R169" s="223">
        <f>Q169*H169</f>
        <v>0.01728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178</v>
      </c>
      <c r="AT169" s="225" t="s">
        <v>155</v>
      </c>
      <c r="AU169" s="225" t="s">
        <v>83</v>
      </c>
      <c r="AY169" s="19" t="s">
        <v>152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81</v>
      </c>
      <c r="BK169" s="226">
        <f>ROUND(I169*H169,2)</f>
        <v>0</v>
      </c>
      <c r="BL169" s="19" t="s">
        <v>178</v>
      </c>
      <c r="BM169" s="225" t="s">
        <v>241</v>
      </c>
    </row>
    <row r="170" s="2" customFormat="1">
      <c r="A170" s="40"/>
      <c r="B170" s="41"/>
      <c r="C170" s="42"/>
      <c r="D170" s="227" t="s">
        <v>160</v>
      </c>
      <c r="E170" s="42"/>
      <c r="F170" s="228" t="s">
        <v>859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160</v>
      </c>
      <c r="AU170" s="19" t="s">
        <v>83</v>
      </c>
    </row>
    <row r="171" s="2" customFormat="1">
      <c r="A171" s="40"/>
      <c r="B171" s="41"/>
      <c r="C171" s="42"/>
      <c r="D171" s="232" t="s">
        <v>161</v>
      </c>
      <c r="E171" s="42"/>
      <c r="F171" s="233" t="s">
        <v>860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83</v>
      </c>
    </row>
    <row r="172" s="13" customFormat="1">
      <c r="A172" s="13"/>
      <c r="B172" s="244"/>
      <c r="C172" s="245"/>
      <c r="D172" s="227" t="s">
        <v>191</v>
      </c>
      <c r="E172" s="246" t="s">
        <v>19</v>
      </c>
      <c r="F172" s="247" t="s">
        <v>861</v>
      </c>
      <c r="G172" s="245"/>
      <c r="H172" s="248">
        <v>7.2000000000000002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191</v>
      </c>
      <c r="AU172" s="254" t="s">
        <v>83</v>
      </c>
      <c r="AV172" s="13" t="s">
        <v>83</v>
      </c>
      <c r="AW172" s="13" t="s">
        <v>35</v>
      </c>
      <c r="AX172" s="13" t="s">
        <v>74</v>
      </c>
      <c r="AY172" s="254" t="s">
        <v>152</v>
      </c>
    </row>
    <row r="173" s="14" customFormat="1">
      <c r="A173" s="14"/>
      <c r="B173" s="255"/>
      <c r="C173" s="256"/>
      <c r="D173" s="227" t="s">
        <v>191</v>
      </c>
      <c r="E173" s="257" t="s">
        <v>19</v>
      </c>
      <c r="F173" s="258" t="s">
        <v>193</v>
      </c>
      <c r="G173" s="256"/>
      <c r="H173" s="259">
        <v>7.2000000000000002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191</v>
      </c>
      <c r="AU173" s="265" t="s">
        <v>83</v>
      </c>
      <c r="AV173" s="14" t="s">
        <v>88</v>
      </c>
      <c r="AW173" s="14" t="s">
        <v>35</v>
      </c>
      <c r="AX173" s="14" t="s">
        <v>81</v>
      </c>
      <c r="AY173" s="265" t="s">
        <v>152</v>
      </c>
    </row>
    <row r="174" s="2" customFormat="1" ht="16.5" customHeight="1">
      <c r="A174" s="40"/>
      <c r="B174" s="41"/>
      <c r="C174" s="234" t="s">
        <v>299</v>
      </c>
      <c r="D174" s="234" t="s">
        <v>186</v>
      </c>
      <c r="E174" s="235" t="s">
        <v>862</v>
      </c>
      <c r="F174" s="236" t="s">
        <v>863</v>
      </c>
      <c r="G174" s="237" t="s">
        <v>177</v>
      </c>
      <c r="H174" s="238">
        <v>7.5599999999999996</v>
      </c>
      <c r="I174" s="239"/>
      <c r="J174" s="240">
        <f>ROUND(I174*H174,2)</f>
        <v>0</v>
      </c>
      <c r="K174" s="236" t="s">
        <v>159</v>
      </c>
      <c r="L174" s="241"/>
      <c r="M174" s="242" t="s">
        <v>19</v>
      </c>
      <c r="N174" s="243" t="s">
        <v>45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189</v>
      </c>
      <c r="AT174" s="225" t="s">
        <v>186</v>
      </c>
      <c r="AU174" s="225" t="s">
        <v>83</v>
      </c>
      <c r="AY174" s="19" t="s">
        <v>152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81</v>
      </c>
      <c r="BK174" s="226">
        <f>ROUND(I174*H174,2)</f>
        <v>0</v>
      </c>
      <c r="BL174" s="19" t="s">
        <v>178</v>
      </c>
      <c r="BM174" s="225" t="s">
        <v>302</v>
      </c>
    </row>
    <row r="175" s="2" customFormat="1">
      <c r="A175" s="40"/>
      <c r="B175" s="41"/>
      <c r="C175" s="42"/>
      <c r="D175" s="227" t="s">
        <v>160</v>
      </c>
      <c r="E175" s="42"/>
      <c r="F175" s="228" t="s">
        <v>864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160</v>
      </c>
      <c r="AU175" s="19" t="s">
        <v>83</v>
      </c>
    </row>
    <row r="176" s="2" customFormat="1">
      <c r="A176" s="40"/>
      <c r="B176" s="41"/>
      <c r="C176" s="42"/>
      <c r="D176" s="227" t="s">
        <v>242</v>
      </c>
      <c r="E176" s="42"/>
      <c r="F176" s="266" t="s">
        <v>855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242</v>
      </c>
      <c r="AU176" s="19" t="s">
        <v>83</v>
      </c>
    </row>
    <row r="177" s="13" customFormat="1">
      <c r="A177" s="13"/>
      <c r="B177" s="244"/>
      <c r="C177" s="245"/>
      <c r="D177" s="227" t="s">
        <v>191</v>
      </c>
      <c r="E177" s="246" t="s">
        <v>19</v>
      </c>
      <c r="F177" s="247" t="s">
        <v>865</v>
      </c>
      <c r="G177" s="245"/>
      <c r="H177" s="248">
        <v>7.5599999999999996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191</v>
      </c>
      <c r="AU177" s="254" t="s">
        <v>83</v>
      </c>
      <c r="AV177" s="13" t="s">
        <v>83</v>
      </c>
      <c r="AW177" s="13" t="s">
        <v>35</v>
      </c>
      <c r="AX177" s="13" t="s">
        <v>74</v>
      </c>
      <c r="AY177" s="254" t="s">
        <v>152</v>
      </c>
    </row>
    <row r="178" s="14" customFormat="1">
      <c r="A178" s="14"/>
      <c r="B178" s="255"/>
      <c r="C178" s="256"/>
      <c r="D178" s="227" t="s">
        <v>191</v>
      </c>
      <c r="E178" s="257" t="s">
        <v>19</v>
      </c>
      <c r="F178" s="258" t="s">
        <v>193</v>
      </c>
      <c r="G178" s="256"/>
      <c r="H178" s="259">
        <v>7.5599999999999996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191</v>
      </c>
      <c r="AU178" s="265" t="s">
        <v>83</v>
      </c>
      <c r="AV178" s="14" t="s">
        <v>88</v>
      </c>
      <c r="AW178" s="14" t="s">
        <v>35</v>
      </c>
      <c r="AX178" s="14" t="s">
        <v>81</v>
      </c>
      <c r="AY178" s="265" t="s">
        <v>152</v>
      </c>
    </row>
    <row r="179" s="2" customFormat="1" ht="24.15" customHeight="1">
      <c r="A179" s="40"/>
      <c r="B179" s="41"/>
      <c r="C179" s="214" t="s">
        <v>178</v>
      </c>
      <c r="D179" s="214" t="s">
        <v>155</v>
      </c>
      <c r="E179" s="215" t="s">
        <v>866</v>
      </c>
      <c r="F179" s="216" t="s">
        <v>867</v>
      </c>
      <c r="G179" s="217" t="s">
        <v>167</v>
      </c>
      <c r="H179" s="218">
        <v>0.25900000000000001</v>
      </c>
      <c r="I179" s="219"/>
      <c r="J179" s="220">
        <f>ROUND(I179*H179,2)</f>
        <v>0</v>
      </c>
      <c r="K179" s="216" t="s">
        <v>168</v>
      </c>
      <c r="L179" s="46"/>
      <c r="M179" s="221" t="s">
        <v>19</v>
      </c>
      <c r="N179" s="222" t="s">
        <v>45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178</v>
      </c>
      <c r="AT179" s="225" t="s">
        <v>155</v>
      </c>
      <c r="AU179" s="225" t="s">
        <v>83</v>
      </c>
      <c r="AY179" s="19" t="s">
        <v>152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81</v>
      </c>
      <c r="BK179" s="226">
        <f>ROUND(I179*H179,2)</f>
        <v>0</v>
      </c>
      <c r="BL179" s="19" t="s">
        <v>178</v>
      </c>
      <c r="BM179" s="225" t="s">
        <v>189</v>
      </c>
    </row>
    <row r="180" s="2" customFormat="1">
      <c r="A180" s="40"/>
      <c r="B180" s="41"/>
      <c r="C180" s="42"/>
      <c r="D180" s="227" t="s">
        <v>160</v>
      </c>
      <c r="E180" s="42"/>
      <c r="F180" s="228" t="s">
        <v>868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160</v>
      </c>
      <c r="AU180" s="19" t="s">
        <v>83</v>
      </c>
    </row>
    <row r="181" s="2" customFormat="1">
      <c r="A181" s="40"/>
      <c r="B181" s="41"/>
      <c r="C181" s="42"/>
      <c r="D181" s="232" t="s">
        <v>161</v>
      </c>
      <c r="E181" s="42"/>
      <c r="F181" s="233" t="s">
        <v>869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83</v>
      </c>
    </row>
    <row r="182" s="12" customFormat="1" ht="22.8" customHeight="1">
      <c r="A182" s="12"/>
      <c r="B182" s="198"/>
      <c r="C182" s="199"/>
      <c r="D182" s="200" t="s">
        <v>73</v>
      </c>
      <c r="E182" s="212" t="s">
        <v>747</v>
      </c>
      <c r="F182" s="212" t="s">
        <v>748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SUM(P183:P192)</f>
        <v>0</v>
      </c>
      <c r="Q182" s="206"/>
      <c r="R182" s="207">
        <f>SUM(R183:R192)</f>
        <v>0</v>
      </c>
      <c r="S182" s="206"/>
      <c r="T182" s="208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83</v>
      </c>
      <c r="AT182" s="210" t="s">
        <v>73</v>
      </c>
      <c r="AU182" s="210" t="s">
        <v>81</v>
      </c>
      <c r="AY182" s="209" t="s">
        <v>152</v>
      </c>
      <c r="BK182" s="211">
        <f>SUM(BK183:BK192)</f>
        <v>0</v>
      </c>
    </row>
    <row r="183" s="2" customFormat="1" ht="24.15" customHeight="1">
      <c r="A183" s="40"/>
      <c r="B183" s="41"/>
      <c r="C183" s="214" t="s">
        <v>308</v>
      </c>
      <c r="D183" s="214" t="s">
        <v>155</v>
      </c>
      <c r="E183" s="215" t="s">
        <v>870</v>
      </c>
      <c r="F183" s="216" t="s">
        <v>871</v>
      </c>
      <c r="G183" s="217" t="s">
        <v>158</v>
      </c>
      <c r="H183" s="218">
        <v>1</v>
      </c>
      <c r="I183" s="219"/>
      <c r="J183" s="220">
        <f>ROUND(I183*H183,2)</f>
        <v>0</v>
      </c>
      <c r="K183" s="216" t="s">
        <v>168</v>
      </c>
      <c r="L183" s="46"/>
      <c r="M183" s="221" t="s">
        <v>19</v>
      </c>
      <c r="N183" s="222" t="s">
        <v>45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178</v>
      </c>
      <c r="AT183" s="225" t="s">
        <v>155</v>
      </c>
      <c r="AU183" s="225" t="s">
        <v>83</v>
      </c>
      <c r="AY183" s="19" t="s">
        <v>152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81</v>
      </c>
      <c r="BK183" s="226">
        <f>ROUND(I183*H183,2)</f>
        <v>0</v>
      </c>
      <c r="BL183" s="19" t="s">
        <v>178</v>
      </c>
      <c r="BM183" s="225" t="s">
        <v>311</v>
      </c>
    </row>
    <row r="184" s="2" customFormat="1">
      <c r="A184" s="40"/>
      <c r="B184" s="41"/>
      <c r="C184" s="42"/>
      <c r="D184" s="227" t="s">
        <v>160</v>
      </c>
      <c r="E184" s="42"/>
      <c r="F184" s="228" t="s">
        <v>872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160</v>
      </c>
      <c r="AU184" s="19" t="s">
        <v>83</v>
      </c>
    </row>
    <row r="185" s="2" customFormat="1">
      <c r="A185" s="40"/>
      <c r="B185" s="41"/>
      <c r="C185" s="42"/>
      <c r="D185" s="232" t="s">
        <v>161</v>
      </c>
      <c r="E185" s="42"/>
      <c r="F185" s="233" t="s">
        <v>873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161</v>
      </c>
      <c r="AU185" s="19" t="s">
        <v>83</v>
      </c>
    </row>
    <row r="186" s="13" customFormat="1">
      <c r="A186" s="13"/>
      <c r="B186" s="244"/>
      <c r="C186" s="245"/>
      <c r="D186" s="227" t="s">
        <v>191</v>
      </c>
      <c r="E186" s="246" t="s">
        <v>19</v>
      </c>
      <c r="F186" s="247" t="s">
        <v>753</v>
      </c>
      <c r="G186" s="245"/>
      <c r="H186" s="248">
        <v>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191</v>
      </c>
      <c r="AU186" s="254" t="s">
        <v>83</v>
      </c>
      <c r="AV186" s="13" t="s">
        <v>83</v>
      </c>
      <c r="AW186" s="13" t="s">
        <v>35</v>
      </c>
      <c r="AX186" s="13" t="s">
        <v>74</v>
      </c>
      <c r="AY186" s="254" t="s">
        <v>152</v>
      </c>
    </row>
    <row r="187" s="14" customFormat="1">
      <c r="A187" s="14"/>
      <c r="B187" s="255"/>
      <c r="C187" s="256"/>
      <c r="D187" s="227" t="s">
        <v>191</v>
      </c>
      <c r="E187" s="257" t="s">
        <v>19</v>
      </c>
      <c r="F187" s="258" t="s">
        <v>193</v>
      </c>
      <c r="G187" s="256"/>
      <c r="H187" s="259">
        <v>1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191</v>
      </c>
      <c r="AU187" s="265" t="s">
        <v>83</v>
      </c>
      <c r="AV187" s="14" t="s">
        <v>88</v>
      </c>
      <c r="AW187" s="14" t="s">
        <v>35</v>
      </c>
      <c r="AX187" s="14" t="s">
        <v>81</v>
      </c>
      <c r="AY187" s="265" t="s">
        <v>152</v>
      </c>
    </row>
    <row r="188" s="2" customFormat="1" ht="24.15" customHeight="1">
      <c r="A188" s="40"/>
      <c r="B188" s="41"/>
      <c r="C188" s="234" t="s">
        <v>211</v>
      </c>
      <c r="D188" s="234" t="s">
        <v>186</v>
      </c>
      <c r="E188" s="235" t="s">
        <v>874</v>
      </c>
      <c r="F188" s="236" t="s">
        <v>875</v>
      </c>
      <c r="G188" s="237" t="s">
        <v>158</v>
      </c>
      <c r="H188" s="238">
        <v>1</v>
      </c>
      <c r="I188" s="239"/>
      <c r="J188" s="240">
        <f>ROUND(I188*H188,2)</f>
        <v>0</v>
      </c>
      <c r="K188" s="236" t="s">
        <v>159</v>
      </c>
      <c r="L188" s="241"/>
      <c r="M188" s="242" t="s">
        <v>19</v>
      </c>
      <c r="N188" s="243" t="s">
        <v>45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189</v>
      </c>
      <c r="AT188" s="225" t="s">
        <v>186</v>
      </c>
      <c r="AU188" s="225" t="s">
        <v>83</v>
      </c>
      <c r="AY188" s="19" t="s">
        <v>152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81</v>
      </c>
      <c r="BK188" s="226">
        <f>ROUND(I188*H188,2)</f>
        <v>0</v>
      </c>
      <c r="BL188" s="19" t="s">
        <v>178</v>
      </c>
      <c r="BM188" s="225" t="s">
        <v>319</v>
      </c>
    </row>
    <row r="189" s="2" customFormat="1">
      <c r="A189" s="40"/>
      <c r="B189" s="41"/>
      <c r="C189" s="42"/>
      <c r="D189" s="227" t="s">
        <v>160</v>
      </c>
      <c r="E189" s="42"/>
      <c r="F189" s="228" t="s">
        <v>875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160</v>
      </c>
      <c r="AU189" s="19" t="s">
        <v>83</v>
      </c>
    </row>
    <row r="190" s="2" customFormat="1" ht="24.15" customHeight="1">
      <c r="A190" s="40"/>
      <c r="B190" s="41"/>
      <c r="C190" s="214" t="s">
        <v>321</v>
      </c>
      <c r="D190" s="214" t="s">
        <v>155</v>
      </c>
      <c r="E190" s="215" t="s">
        <v>876</v>
      </c>
      <c r="F190" s="216" t="s">
        <v>877</v>
      </c>
      <c r="G190" s="217" t="s">
        <v>167</v>
      </c>
      <c r="H190" s="218">
        <v>0.016</v>
      </c>
      <c r="I190" s="219"/>
      <c r="J190" s="220">
        <f>ROUND(I190*H190,2)</f>
        <v>0</v>
      </c>
      <c r="K190" s="216" t="s">
        <v>168</v>
      </c>
      <c r="L190" s="46"/>
      <c r="M190" s="221" t="s">
        <v>19</v>
      </c>
      <c r="N190" s="222" t="s">
        <v>45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178</v>
      </c>
      <c r="AT190" s="225" t="s">
        <v>155</v>
      </c>
      <c r="AU190" s="225" t="s">
        <v>83</v>
      </c>
      <c r="AY190" s="19" t="s">
        <v>152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81</v>
      </c>
      <c r="BK190" s="226">
        <f>ROUND(I190*H190,2)</f>
        <v>0</v>
      </c>
      <c r="BL190" s="19" t="s">
        <v>178</v>
      </c>
      <c r="BM190" s="225" t="s">
        <v>324</v>
      </c>
    </row>
    <row r="191" s="2" customFormat="1">
      <c r="A191" s="40"/>
      <c r="B191" s="41"/>
      <c r="C191" s="42"/>
      <c r="D191" s="227" t="s">
        <v>160</v>
      </c>
      <c r="E191" s="42"/>
      <c r="F191" s="228" t="s">
        <v>878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160</v>
      </c>
      <c r="AU191" s="19" t="s">
        <v>83</v>
      </c>
    </row>
    <row r="192" s="2" customFormat="1">
      <c r="A192" s="40"/>
      <c r="B192" s="41"/>
      <c r="C192" s="42"/>
      <c r="D192" s="232" t="s">
        <v>161</v>
      </c>
      <c r="E192" s="42"/>
      <c r="F192" s="233" t="s">
        <v>879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161</v>
      </c>
      <c r="AU192" s="19" t="s">
        <v>83</v>
      </c>
    </row>
    <row r="193" s="12" customFormat="1" ht="22.8" customHeight="1">
      <c r="A193" s="12"/>
      <c r="B193" s="198"/>
      <c r="C193" s="199"/>
      <c r="D193" s="200" t="s">
        <v>73</v>
      </c>
      <c r="E193" s="212" t="s">
        <v>229</v>
      </c>
      <c r="F193" s="212" t="s">
        <v>230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SUM(P194:P201)</f>
        <v>0</v>
      </c>
      <c r="Q193" s="206"/>
      <c r="R193" s="207">
        <f>SUM(R194:R201)</f>
        <v>0</v>
      </c>
      <c r="S193" s="206"/>
      <c r="T193" s="208">
        <f>SUM(T194:T201)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83</v>
      </c>
      <c r="AT193" s="210" t="s">
        <v>73</v>
      </c>
      <c r="AU193" s="210" t="s">
        <v>81</v>
      </c>
      <c r="AY193" s="209" t="s">
        <v>152</v>
      </c>
      <c r="BK193" s="211">
        <f>SUM(BK194:BK201)</f>
        <v>0</v>
      </c>
    </row>
    <row r="194" s="2" customFormat="1" ht="16.5" customHeight="1">
      <c r="A194" s="40"/>
      <c r="B194" s="41"/>
      <c r="C194" s="214" t="s">
        <v>216</v>
      </c>
      <c r="D194" s="214" t="s">
        <v>155</v>
      </c>
      <c r="E194" s="215" t="s">
        <v>880</v>
      </c>
      <c r="F194" s="216" t="s">
        <v>881</v>
      </c>
      <c r="G194" s="217" t="s">
        <v>158</v>
      </c>
      <c r="H194" s="218">
        <v>1</v>
      </c>
      <c r="I194" s="219"/>
      <c r="J194" s="220">
        <f>ROUND(I194*H194,2)</f>
        <v>0</v>
      </c>
      <c r="K194" s="216" t="s">
        <v>168</v>
      </c>
      <c r="L194" s="46"/>
      <c r="M194" s="221" t="s">
        <v>19</v>
      </c>
      <c r="N194" s="222" t="s">
        <v>45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178</v>
      </c>
      <c r="AT194" s="225" t="s">
        <v>155</v>
      </c>
      <c r="AU194" s="225" t="s">
        <v>83</v>
      </c>
      <c r="AY194" s="19" t="s">
        <v>152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81</v>
      </c>
      <c r="BK194" s="226">
        <f>ROUND(I194*H194,2)</f>
        <v>0</v>
      </c>
      <c r="BL194" s="19" t="s">
        <v>178</v>
      </c>
      <c r="BM194" s="225" t="s">
        <v>328</v>
      </c>
    </row>
    <row r="195" s="2" customFormat="1">
      <c r="A195" s="40"/>
      <c r="B195" s="41"/>
      <c r="C195" s="42"/>
      <c r="D195" s="227" t="s">
        <v>160</v>
      </c>
      <c r="E195" s="42"/>
      <c r="F195" s="228" t="s">
        <v>882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160</v>
      </c>
      <c r="AU195" s="19" t="s">
        <v>83</v>
      </c>
    </row>
    <row r="196" s="2" customFormat="1">
      <c r="A196" s="40"/>
      <c r="B196" s="41"/>
      <c r="C196" s="42"/>
      <c r="D196" s="232" t="s">
        <v>161</v>
      </c>
      <c r="E196" s="42"/>
      <c r="F196" s="233" t="s">
        <v>883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161</v>
      </c>
      <c r="AU196" s="19" t="s">
        <v>83</v>
      </c>
    </row>
    <row r="197" s="2" customFormat="1" ht="16.5" customHeight="1">
      <c r="A197" s="40"/>
      <c r="B197" s="41"/>
      <c r="C197" s="234" t="s">
        <v>7</v>
      </c>
      <c r="D197" s="234" t="s">
        <v>186</v>
      </c>
      <c r="E197" s="235" t="s">
        <v>884</v>
      </c>
      <c r="F197" s="236" t="s">
        <v>885</v>
      </c>
      <c r="G197" s="237" t="s">
        <v>158</v>
      </c>
      <c r="H197" s="238">
        <v>1</v>
      </c>
      <c r="I197" s="239"/>
      <c r="J197" s="240">
        <f>ROUND(I197*H197,2)</f>
        <v>0</v>
      </c>
      <c r="K197" s="236" t="s">
        <v>159</v>
      </c>
      <c r="L197" s="241"/>
      <c r="M197" s="242" t="s">
        <v>19</v>
      </c>
      <c r="N197" s="243" t="s">
        <v>45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189</v>
      </c>
      <c r="AT197" s="225" t="s">
        <v>186</v>
      </c>
      <c r="AU197" s="225" t="s">
        <v>83</v>
      </c>
      <c r="AY197" s="19" t="s">
        <v>152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81</v>
      </c>
      <c r="BK197" s="226">
        <f>ROUND(I197*H197,2)</f>
        <v>0</v>
      </c>
      <c r="BL197" s="19" t="s">
        <v>178</v>
      </c>
      <c r="BM197" s="225" t="s">
        <v>332</v>
      </c>
    </row>
    <row r="198" s="2" customFormat="1">
      <c r="A198" s="40"/>
      <c r="B198" s="41"/>
      <c r="C198" s="42"/>
      <c r="D198" s="227" t="s">
        <v>160</v>
      </c>
      <c r="E198" s="42"/>
      <c r="F198" s="228" t="s">
        <v>885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160</v>
      </c>
      <c r="AU198" s="19" t="s">
        <v>83</v>
      </c>
    </row>
    <row r="199" s="2" customFormat="1" ht="24.15" customHeight="1">
      <c r="A199" s="40"/>
      <c r="B199" s="41"/>
      <c r="C199" s="214" t="s">
        <v>222</v>
      </c>
      <c r="D199" s="214" t="s">
        <v>155</v>
      </c>
      <c r="E199" s="215" t="s">
        <v>886</v>
      </c>
      <c r="F199" s="216" t="s">
        <v>887</v>
      </c>
      <c r="G199" s="217" t="s">
        <v>167</v>
      </c>
      <c r="H199" s="218">
        <v>0.001</v>
      </c>
      <c r="I199" s="219"/>
      <c r="J199" s="220">
        <f>ROUND(I199*H199,2)</f>
        <v>0</v>
      </c>
      <c r="K199" s="216" t="s">
        <v>168</v>
      </c>
      <c r="L199" s="46"/>
      <c r="M199" s="221" t="s">
        <v>19</v>
      </c>
      <c r="N199" s="222" t="s">
        <v>45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178</v>
      </c>
      <c r="AT199" s="225" t="s">
        <v>155</v>
      </c>
      <c r="AU199" s="225" t="s">
        <v>83</v>
      </c>
      <c r="AY199" s="19" t="s">
        <v>152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81</v>
      </c>
      <c r="BK199" s="226">
        <f>ROUND(I199*H199,2)</f>
        <v>0</v>
      </c>
      <c r="BL199" s="19" t="s">
        <v>178</v>
      </c>
      <c r="BM199" s="225" t="s">
        <v>335</v>
      </c>
    </row>
    <row r="200" s="2" customFormat="1">
      <c r="A200" s="40"/>
      <c r="B200" s="41"/>
      <c r="C200" s="42"/>
      <c r="D200" s="227" t="s">
        <v>160</v>
      </c>
      <c r="E200" s="42"/>
      <c r="F200" s="228" t="s">
        <v>888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160</v>
      </c>
      <c r="AU200" s="19" t="s">
        <v>83</v>
      </c>
    </row>
    <row r="201" s="2" customFormat="1">
      <c r="A201" s="40"/>
      <c r="B201" s="41"/>
      <c r="C201" s="42"/>
      <c r="D201" s="232" t="s">
        <v>161</v>
      </c>
      <c r="E201" s="42"/>
      <c r="F201" s="233" t="s">
        <v>889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161</v>
      </c>
      <c r="AU201" s="19" t="s">
        <v>83</v>
      </c>
    </row>
    <row r="202" s="12" customFormat="1" ht="22.8" customHeight="1">
      <c r="A202" s="12"/>
      <c r="B202" s="198"/>
      <c r="C202" s="199"/>
      <c r="D202" s="200" t="s">
        <v>73</v>
      </c>
      <c r="E202" s="212" t="s">
        <v>754</v>
      </c>
      <c r="F202" s="212" t="s">
        <v>755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SUM(P203:P238)</f>
        <v>0</v>
      </c>
      <c r="Q202" s="206"/>
      <c r="R202" s="207">
        <f>SUM(R203:R238)</f>
        <v>0.53785402000000004</v>
      </c>
      <c r="S202" s="206"/>
      <c r="T202" s="208">
        <f>SUM(T203:T238)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83</v>
      </c>
      <c r="AT202" s="210" t="s">
        <v>73</v>
      </c>
      <c r="AU202" s="210" t="s">
        <v>81</v>
      </c>
      <c r="AY202" s="209" t="s">
        <v>152</v>
      </c>
      <c r="BK202" s="211">
        <f>SUM(BK203:BK238)</f>
        <v>0</v>
      </c>
    </row>
    <row r="203" s="2" customFormat="1" ht="24.15" customHeight="1">
      <c r="A203" s="40"/>
      <c r="B203" s="41"/>
      <c r="C203" s="214" t="s">
        <v>336</v>
      </c>
      <c r="D203" s="214" t="s">
        <v>155</v>
      </c>
      <c r="E203" s="215" t="s">
        <v>890</v>
      </c>
      <c r="F203" s="216" t="s">
        <v>891</v>
      </c>
      <c r="G203" s="217" t="s">
        <v>266</v>
      </c>
      <c r="H203" s="218">
        <v>0.80000000000000004</v>
      </c>
      <c r="I203" s="219"/>
      <c r="J203" s="220">
        <f>ROUND(I203*H203,2)</f>
        <v>0</v>
      </c>
      <c r="K203" s="216" t="s">
        <v>168</v>
      </c>
      <c r="L203" s="46"/>
      <c r="M203" s="221" t="s">
        <v>19</v>
      </c>
      <c r="N203" s="222" t="s">
        <v>45</v>
      </c>
      <c r="O203" s="86"/>
      <c r="P203" s="223">
        <f>O203*H203</f>
        <v>0</v>
      </c>
      <c r="Q203" s="223">
        <v>0.00020000000000000001</v>
      </c>
      <c r="R203" s="223">
        <f>Q203*H203</f>
        <v>0.00016000000000000001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178</v>
      </c>
      <c r="AT203" s="225" t="s">
        <v>155</v>
      </c>
      <c r="AU203" s="225" t="s">
        <v>83</v>
      </c>
      <c r="AY203" s="19" t="s">
        <v>152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81</v>
      </c>
      <c r="BK203" s="226">
        <f>ROUND(I203*H203,2)</f>
        <v>0</v>
      </c>
      <c r="BL203" s="19" t="s">
        <v>178</v>
      </c>
      <c r="BM203" s="225" t="s">
        <v>339</v>
      </c>
    </row>
    <row r="204" s="2" customFormat="1">
      <c r="A204" s="40"/>
      <c r="B204" s="41"/>
      <c r="C204" s="42"/>
      <c r="D204" s="227" t="s">
        <v>160</v>
      </c>
      <c r="E204" s="42"/>
      <c r="F204" s="228" t="s">
        <v>892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160</v>
      </c>
      <c r="AU204" s="19" t="s">
        <v>83</v>
      </c>
    </row>
    <row r="205" s="2" customFormat="1">
      <c r="A205" s="40"/>
      <c r="B205" s="41"/>
      <c r="C205" s="42"/>
      <c r="D205" s="232" t="s">
        <v>161</v>
      </c>
      <c r="E205" s="42"/>
      <c r="F205" s="233" t="s">
        <v>893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161</v>
      </c>
      <c r="AU205" s="19" t="s">
        <v>83</v>
      </c>
    </row>
    <row r="206" s="13" customFormat="1">
      <c r="A206" s="13"/>
      <c r="B206" s="244"/>
      <c r="C206" s="245"/>
      <c r="D206" s="227" t="s">
        <v>191</v>
      </c>
      <c r="E206" s="246" t="s">
        <v>19</v>
      </c>
      <c r="F206" s="247" t="s">
        <v>894</v>
      </c>
      <c r="G206" s="245"/>
      <c r="H206" s="248">
        <v>0.80000000000000004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4" t="s">
        <v>191</v>
      </c>
      <c r="AU206" s="254" t="s">
        <v>83</v>
      </c>
      <c r="AV206" s="13" t="s">
        <v>83</v>
      </c>
      <c r="AW206" s="13" t="s">
        <v>35</v>
      </c>
      <c r="AX206" s="13" t="s">
        <v>74</v>
      </c>
      <c r="AY206" s="254" t="s">
        <v>152</v>
      </c>
    </row>
    <row r="207" s="14" customFormat="1">
      <c r="A207" s="14"/>
      <c r="B207" s="255"/>
      <c r="C207" s="256"/>
      <c r="D207" s="227" t="s">
        <v>191</v>
      </c>
      <c r="E207" s="257" t="s">
        <v>19</v>
      </c>
      <c r="F207" s="258" t="s">
        <v>193</v>
      </c>
      <c r="G207" s="256"/>
      <c r="H207" s="259">
        <v>0.80000000000000004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191</v>
      </c>
      <c r="AU207" s="265" t="s">
        <v>83</v>
      </c>
      <c r="AV207" s="14" t="s">
        <v>88</v>
      </c>
      <c r="AW207" s="14" t="s">
        <v>35</v>
      </c>
      <c r="AX207" s="14" t="s">
        <v>81</v>
      </c>
      <c r="AY207" s="265" t="s">
        <v>152</v>
      </c>
    </row>
    <row r="208" s="2" customFormat="1" ht="21.75" customHeight="1">
      <c r="A208" s="40"/>
      <c r="B208" s="41"/>
      <c r="C208" s="234" t="s">
        <v>226</v>
      </c>
      <c r="D208" s="234" t="s">
        <v>186</v>
      </c>
      <c r="E208" s="235" t="s">
        <v>895</v>
      </c>
      <c r="F208" s="236" t="s">
        <v>896</v>
      </c>
      <c r="G208" s="237" t="s">
        <v>266</v>
      </c>
      <c r="H208" s="238">
        <v>0.88</v>
      </c>
      <c r="I208" s="239"/>
      <c r="J208" s="240">
        <f>ROUND(I208*H208,2)</f>
        <v>0</v>
      </c>
      <c r="K208" s="236" t="s">
        <v>168</v>
      </c>
      <c r="L208" s="241"/>
      <c r="M208" s="242" t="s">
        <v>19</v>
      </c>
      <c r="N208" s="243" t="s">
        <v>45</v>
      </c>
      <c r="O208" s="86"/>
      <c r="P208" s="223">
        <f>O208*H208</f>
        <v>0</v>
      </c>
      <c r="Q208" s="223">
        <v>0.00025999999999999998</v>
      </c>
      <c r="R208" s="223">
        <f>Q208*H208</f>
        <v>0.00022879999999999998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189</v>
      </c>
      <c r="AT208" s="225" t="s">
        <v>186</v>
      </c>
      <c r="AU208" s="225" t="s">
        <v>83</v>
      </c>
      <c r="AY208" s="19" t="s">
        <v>152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81</v>
      </c>
      <c r="BK208" s="226">
        <f>ROUND(I208*H208,2)</f>
        <v>0</v>
      </c>
      <c r="BL208" s="19" t="s">
        <v>178</v>
      </c>
      <c r="BM208" s="225" t="s">
        <v>342</v>
      </c>
    </row>
    <row r="209" s="2" customFormat="1">
      <c r="A209" s="40"/>
      <c r="B209" s="41"/>
      <c r="C209" s="42"/>
      <c r="D209" s="227" t="s">
        <v>160</v>
      </c>
      <c r="E209" s="42"/>
      <c r="F209" s="228" t="s">
        <v>896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160</v>
      </c>
      <c r="AU209" s="19" t="s">
        <v>83</v>
      </c>
    </row>
    <row r="210" s="13" customFormat="1">
      <c r="A210" s="13"/>
      <c r="B210" s="244"/>
      <c r="C210" s="245"/>
      <c r="D210" s="227" t="s">
        <v>191</v>
      </c>
      <c r="E210" s="246" t="s">
        <v>19</v>
      </c>
      <c r="F210" s="247" t="s">
        <v>897</v>
      </c>
      <c r="G210" s="245"/>
      <c r="H210" s="248">
        <v>0.88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191</v>
      </c>
      <c r="AU210" s="254" t="s">
        <v>83</v>
      </c>
      <c r="AV210" s="13" t="s">
        <v>83</v>
      </c>
      <c r="AW210" s="13" t="s">
        <v>35</v>
      </c>
      <c r="AX210" s="13" t="s">
        <v>74</v>
      </c>
      <c r="AY210" s="254" t="s">
        <v>152</v>
      </c>
    </row>
    <row r="211" s="14" customFormat="1">
      <c r="A211" s="14"/>
      <c r="B211" s="255"/>
      <c r="C211" s="256"/>
      <c r="D211" s="227" t="s">
        <v>191</v>
      </c>
      <c r="E211" s="257" t="s">
        <v>19</v>
      </c>
      <c r="F211" s="258" t="s">
        <v>193</v>
      </c>
      <c r="G211" s="256"/>
      <c r="H211" s="259">
        <v>0.88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191</v>
      </c>
      <c r="AU211" s="265" t="s">
        <v>83</v>
      </c>
      <c r="AV211" s="14" t="s">
        <v>88</v>
      </c>
      <c r="AW211" s="14" t="s">
        <v>35</v>
      </c>
      <c r="AX211" s="14" t="s">
        <v>81</v>
      </c>
      <c r="AY211" s="265" t="s">
        <v>152</v>
      </c>
    </row>
    <row r="212" s="2" customFormat="1" ht="16.5" customHeight="1">
      <c r="A212" s="40"/>
      <c r="B212" s="41"/>
      <c r="C212" s="214" t="s">
        <v>344</v>
      </c>
      <c r="D212" s="214" t="s">
        <v>155</v>
      </c>
      <c r="E212" s="215" t="s">
        <v>898</v>
      </c>
      <c r="F212" s="216" t="s">
        <v>899</v>
      </c>
      <c r="G212" s="217" t="s">
        <v>177</v>
      </c>
      <c r="H212" s="218">
        <v>63.219999999999999</v>
      </c>
      <c r="I212" s="219"/>
      <c r="J212" s="220">
        <f>ROUND(I212*H212,2)</f>
        <v>0</v>
      </c>
      <c r="K212" s="216" t="s">
        <v>168</v>
      </c>
      <c r="L212" s="46"/>
      <c r="M212" s="221" t="s">
        <v>19</v>
      </c>
      <c r="N212" s="222" t="s">
        <v>45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178</v>
      </c>
      <c r="AT212" s="225" t="s">
        <v>155</v>
      </c>
      <c r="AU212" s="225" t="s">
        <v>83</v>
      </c>
      <c r="AY212" s="19" t="s">
        <v>152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81</v>
      </c>
      <c r="BK212" s="226">
        <f>ROUND(I212*H212,2)</f>
        <v>0</v>
      </c>
      <c r="BL212" s="19" t="s">
        <v>178</v>
      </c>
      <c r="BM212" s="225" t="s">
        <v>347</v>
      </c>
    </row>
    <row r="213" s="2" customFormat="1">
      <c r="A213" s="40"/>
      <c r="B213" s="41"/>
      <c r="C213" s="42"/>
      <c r="D213" s="227" t="s">
        <v>160</v>
      </c>
      <c r="E213" s="42"/>
      <c r="F213" s="228" t="s">
        <v>900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160</v>
      </c>
      <c r="AU213" s="19" t="s">
        <v>83</v>
      </c>
    </row>
    <row r="214" s="2" customFormat="1">
      <c r="A214" s="40"/>
      <c r="B214" s="41"/>
      <c r="C214" s="42"/>
      <c r="D214" s="232" t="s">
        <v>161</v>
      </c>
      <c r="E214" s="42"/>
      <c r="F214" s="233" t="s">
        <v>901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161</v>
      </c>
      <c r="AU214" s="19" t="s">
        <v>83</v>
      </c>
    </row>
    <row r="215" s="13" customFormat="1">
      <c r="A215" s="13"/>
      <c r="B215" s="244"/>
      <c r="C215" s="245"/>
      <c r="D215" s="227" t="s">
        <v>191</v>
      </c>
      <c r="E215" s="246" t="s">
        <v>19</v>
      </c>
      <c r="F215" s="247" t="s">
        <v>902</v>
      </c>
      <c r="G215" s="245"/>
      <c r="H215" s="248">
        <v>63.219999999999999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191</v>
      </c>
      <c r="AU215" s="254" t="s">
        <v>83</v>
      </c>
      <c r="AV215" s="13" t="s">
        <v>83</v>
      </c>
      <c r="AW215" s="13" t="s">
        <v>35</v>
      </c>
      <c r="AX215" s="13" t="s">
        <v>74</v>
      </c>
      <c r="AY215" s="254" t="s">
        <v>152</v>
      </c>
    </row>
    <row r="216" s="14" customFormat="1">
      <c r="A216" s="14"/>
      <c r="B216" s="255"/>
      <c r="C216" s="256"/>
      <c r="D216" s="227" t="s">
        <v>191</v>
      </c>
      <c r="E216" s="257" t="s">
        <v>19</v>
      </c>
      <c r="F216" s="258" t="s">
        <v>193</v>
      </c>
      <c r="G216" s="256"/>
      <c r="H216" s="259">
        <v>63.219999999999999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191</v>
      </c>
      <c r="AU216" s="265" t="s">
        <v>83</v>
      </c>
      <c r="AV216" s="14" t="s">
        <v>88</v>
      </c>
      <c r="AW216" s="14" t="s">
        <v>35</v>
      </c>
      <c r="AX216" s="14" t="s">
        <v>81</v>
      </c>
      <c r="AY216" s="265" t="s">
        <v>152</v>
      </c>
    </row>
    <row r="217" s="2" customFormat="1" ht="33" customHeight="1">
      <c r="A217" s="40"/>
      <c r="B217" s="41"/>
      <c r="C217" s="214" t="s">
        <v>235</v>
      </c>
      <c r="D217" s="214" t="s">
        <v>155</v>
      </c>
      <c r="E217" s="215" t="s">
        <v>903</v>
      </c>
      <c r="F217" s="216" t="s">
        <v>904</v>
      </c>
      <c r="G217" s="217" t="s">
        <v>177</v>
      </c>
      <c r="H217" s="218">
        <v>63.219999999999999</v>
      </c>
      <c r="I217" s="219"/>
      <c r="J217" s="220">
        <f>ROUND(I217*H217,2)</f>
        <v>0</v>
      </c>
      <c r="K217" s="216" t="s">
        <v>168</v>
      </c>
      <c r="L217" s="46"/>
      <c r="M217" s="221" t="s">
        <v>19</v>
      </c>
      <c r="N217" s="222" t="s">
        <v>45</v>
      </c>
      <c r="O217" s="86"/>
      <c r="P217" s="223">
        <f>O217*H217</f>
        <v>0</v>
      </c>
      <c r="Q217" s="223">
        <v>0.0044999999999999997</v>
      </c>
      <c r="R217" s="223">
        <f>Q217*H217</f>
        <v>0.28448999999999997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178</v>
      </c>
      <c r="AT217" s="225" t="s">
        <v>155</v>
      </c>
      <c r="AU217" s="225" t="s">
        <v>83</v>
      </c>
      <c r="AY217" s="19" t="s">
        <v>152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81</v>
      </c>
      <c r="BK217" s="226">
        <f>ROUND(I217*H217,2)</f>
        <v>0</v>
      </c>
      <c r="BL217" s="19" t="s">
        <v>178</v>
      </c>
      <c r="BM217" s="225" t="s">
        <v>350</v>
      </c>
    </row>
    <row r="218" s="2" customFormat="1">
      <c r="A218" s="40"/>
      <c r="B218" s="41"/>
      <c r="C218" s="42"/>
      <c r="D218" s="227" t="s">
        <v>160</v>
      </c>
      <c r="E218" s="42"/>
      <c r="F218" s="228" t="s">
        <v>905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160</v>
      </c>
      <c r="AU218" s="19" t="s">
        <v>83</v>
      </c>
    </row>
    <row r="219" s="2" customFormat="1">
      <c r="A219" s="40"/>
      <c r="B219" s="41"/>
      <c r="C219" s="42"/>
      <c r="D219" s="232" t="s">
        <v>161</v>
      </c>
      <c r="E219" s="42"/>
      <c r="F219" s="233" t="s">
        <v>906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161</v>
      </c>
      <c r="AU219" s="19" t="s">
        <v>83</v>
      </c>
    </row>
    <row r="220" s="2" customFormat="1" ht="16.5" customHeight="1">
      <c r="A220" s="40"/>
      <c r="B220" s="41"/>
      <c r="C220" s="214" t="s">
        <v>351</v>
      </c>
      <c r="D220" s="214" t="s">
        <v>155</v>
      </c>
      <c r="E220" s="215" t="s">
        <v>907</v>
      </c>
      <c r="F220" s="216" t="s">
        <v>908</v>
      </c>
      <c r="G220" s="217" t="s">
        <v>177</v>
      </c>
      <c r="H220" s="218">
        <v>63.219999999999999</v>
      </c>
      <c r="I220" s="219"/>
      <c r="J220" s="220">
        <f>ROUND(I220*H220,2)</f>
        <v>0</v>
      </c>
      <c r="K220" s="216" t="s">
        <v>168</v>
      </c>
      <c r="L220" s="46"/>
      <c r="M220" s="221" t="s">
        <v>19</v>
      </c>
      <c r="N220" s="222" t="s">
        <v>45</v>
      </c>
      <c r="O220" s="86"/>
      <c r="P220" s="223">
        <f>O220*H220</f>
        <v>0</v>
      </c>
      <c r="Q220" s="223">
        <v>0.00029999999999999997</v>
      </c>
      <c r="R220" s="223">
        <f>Q220*H220</f>
        <v>0.018965999999999997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178</v>
      </c>
      <c r="AT220" s="225" t="s">
        <v>155</v>
      </c>
      <c r="AU220" s="225" t="s">
        <v>83</v>
      </c>
      <c r="AY220" s="19" t="s">
        <v>152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81</v>
      </c>
      <c r="BK220" s="226">
        <f>ROUND(I220*H220,2)</f>
        <v>0</v>
      </c>
      <c r="BL220" s="19" t="s">
        <v>178</v>
      </c>
      <c r="BM220" s="225" t="s">
        <v>354</v>
      </c>
    </row>
    <row r="221" s="2" customFormat="1">
      <c r="A221" s="40"/>
      <c r="B221" s="41"/>
      <c r="C221" s="42"/>
      <c r="D221" s="227" t="s">
        <v>160</v>
      </c>
      <c r="E221" s="42"/>
      <c r="F221" s="228" t="s">
        <v>909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160</v>
      </c>
      <c r="AU221" s="19" t="s">
        <v>83</v>
      </c>
    </row>
    <row r="222" s="2" customFormat="1">
      <c r="A222" s="40"/>
      <c r="B222" s="41"/>
      <c r="C222" s="42"/>
      <c r="D222" s="232" t="s">
        <v>161</v>
      </c>
      <c r="E222" s="42"/>
      <c r="F222" s="233" t="s">
        <v>910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161</v>
      </c>
      <c r="AU222" s="19" t="s">
        <v>83</v>
      </c>
    </row>
    <row r="223" s="2" customFormat="1" ht="37.8" customHeight="1">
      <c r="A223" s="40"/>
      <c r="B223" s="41"/>
      <c r="C223" s="234" t="s">
        <v>241</v>
      </c>
      <c r="D223" s="234" t="s">
        <v>186</v>
      </c>
      <c r="E223" s="235" t="s">
        <v>911</v>
      </c>
      <c r="F223" s="236" t="s">
        <v>912</v>
      </c>
      <c r="G223" s="237" t="s">
        <v>177</v>
      </c>
      <c r="H223" s="238">
        <v>68.278000000000006</v>
      </c>
      <c r="I223" s="239"/>
      <c r="J223" s="240">
        <f>ROUND(I223*H223,2)</f>
        <v>0</v>
      </c>
      <c r="K223" s="236" t="s">
        <v>168</v>
      </c>
      <c r="L223" s="241"/>
      <c r="M223" s="242" t="s">
        <v>19</v>
      </c>
      <c r="N223" s="243" t="s">
        <v>45</v>
      </c>
      <c r="O223" s="86"/>
      <c r="P223" s="223">
        <f>O223*H223</f>
        <v>0</v>
      </c>
      <c r="Q223" s="223">
        <v>0.0032000000000000002</v>
      </c>
      <c r="R223" s="223">
        <f>Q223*H223</f>
        <v>0.21848960000000003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189</v>
      </c>
      <c r="AT223" s="225" t="s">
        <v>186</v>
      </c>
      <c r="AU223" s="225" t="s">
        <v>83</v>
      </c>
      <c r="AY223" s="19" t="s">
        <v>152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81</v>
      </c>
      <c r="BK223" s="226">
        <f>ROUND(I223*H223,2)</f>
        <v>0</v>
      </c>
      <c r="BL223" s="19" t="s">
        <v>178</v>
      </c>
      <c r="BM223" s="225" t="s">
        <v>357</v>
      </c>
    </row>
    <row r="224" s="2" customFormat="1">
      <c r="A224" s="40"/>
      <c r="B224" s="41"/>
      <c r="C224" s="42"/>
      <c r="D224" s="227" t="s">
        <v>160</v>
      </c>
      <c r="E224" s="42"/>
      <c r="F224" s="228" t="s">
        <v>912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160</v>
      </c>
      <c r="AU224" s="19" t="s">
        <v>83</v>
      </c>
    </row>
    <row r="225" s="13" customFormat="1">
      <c r="A225" s="13"/>
      <c r="B225" s="244"/>
      <c r="C225" s="245"/>
      <c r="D225" s="227" t="s">
        <v>191</v>
      </c>
      <c r="E225" s="246" t="s">
        <v>19</v>
      </c>
      <c r="F225" s="247" t="s">
        <v>913</v>
      </c>
      <c r="G225" s="245"/>
      <c r="H225" s="248">
        <v>68.278000000000006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4" t="s">
        <v>191</v>
      </c>
      <c r="AU225" s="254" t="s">
        <v>83</v>
      </c>
      <c r="AV225" s="13" t="s">
        <v>83</v>
      </c>
      <c r="AW225" s="13" t="s">
        <v>35</v>
      </c>
      <c r="AX225" s="13" t="s">
        <v>74</v>
      </c>
      <c r="AY225" s="254" t="s">
        <v>152</v>
      </c>
    </row>
    <row r="226" s="14" customFormat="1">
      <c r="A226" s="14"/>
      <c r="B226" s="255"/>
      <c r="C226" s="256"/>
      <c r="D226" s="227" t="s">
        <v>191</v>
      </c>
      <c r="E226" s="257" t="s">
        <v>19</v>
      </c>
      <c r="F226" s="258" t="s">
        <v>193</v>
      </c>
      <c r="G226" s="256"/>
      <c r="H226" s="259">
        <v>68.278000000000006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5" t="s">
        <v>191</v>
      </c>
      <c r="AU226" s="265" t="s">
        <v>83</v>
      </c>
      <c r="AV226" s="14" t="s">
        <v>88</v>
      </c>
      <c r="AW226" s="14" t="s">
        <v>35</v>
      </c>
      <c r="AX226" s="14" t="s">
        <v>81</v>
      </c>
      <c r="AY226" s="265" t="s">
        <v>152</v>
      </c>
    </row>
    <row r="227" s="2" customFormat="1" ht="16.5" customHeight="1">
      <c r="A227" s="40"/>
      <c r="B227" s="41"/>
      <c r="C227" s="214" t="s">
        <v>358</v>
      </c>
      <c r="D227" s="214" t="s">
        <v>155</v>
      </c>
      <c r="E227" s="215" t="s">
        <v>914</v>
      </c>
      <c r="F227" s="216" t="s">
        <v>915</v>
      </c>
      <c r="G227" s="217" t="s">
        <v>266</v>
      </c>
      <c r="H227" s="218">
        <v>35.240000000000002</v>
      </c>
      <c r="I227" s="219"/>
      <c r="J227" s="220">
        <f>ROUND(I227*H227,2)</f>
        <v>0</v>
      </c>
      <c r="K227" s="216" t="s">
        <v>168</v>
      </c>
      <c r="L227" s="46"/>
      <c r="M227" s="221" t="s">
        <v>19</v>
      </c>
      <c r="N227" s="222" t="s">
        <v>45</v>
      </c>
      <c r="O227" s="86"/>
      <c r="P227" s="223">
        <f>O227*H227</f>
        <v>0</v>
      </c>
      <c r="Q227" s="223">
        <v>3.0000000000000001E-05</v>
      </c>
      <c r="R227" s="223">
        <f>Q227*H227</f>
        <v>0.0010572000000000001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178</v>
      </c>
      <c r="AT227" s="225" t="s">
        <v>155</v>
      </c>
      <c r="AU227" s="225" t="s">
        <v>83</v>
      </c>
      <c r="AY227" s="19" t="s">
        <v>152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81</v>
      </c>
      <c r="BK227" s="226">
        <f>ROUND(I227*H227,2)</f>
        <v>0</v>
      </c>
      <c r="BL227" s="19" t="s">
        <v>178</v>
      </c>
      <c r="BM227" s="225" t="s">
        <v>361</v>
      </c>
    </row>
    <row r="228" s="2" customFormat="1">
      <c r="A228" s="40"/>
      <c r="B228" s="41"/>
      <c r="C228" s="42"/>
      <c r="D228" s="227" t="s">
        <v>160</v>
      </c>
      <c r="E228" s="42"/>
      <c r="F228" s="228" t="s">
        <v>916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160</v>
      </c>
      <c r="AU228" s="19" t="s">
        <v>83</v>
      </c>
    </row>
    <row r="229" s="2" customFormat="1">
      <c r="A229" s="40"/>
      <c r="B229" s="41"/>
      <c r="C229" s="42"/>
      <c r="D229" s="232" t="s">
        <v>161</v>
      </c>
      <c r="E229" s="42"/>
      <c r="F229" s="233" t="s">
        <v>917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161</v>
      </c>
      <c r="AU229" s="19" t="s">
        <v>83</v>
      </c>
    </row>
    <row r="230" s="13" customFormat="1">
      <c r="A230" s="13"/>
      <c r="B230" s="244"/>
      <c r="C230" s="245"/>
      <c r="D230" s="227" t="s">
        <v>191</v>
      </c>
      <c r="E230" s="246" t="s">
        <v>19</v>
      </c>
      <c r="F230" s="247" t="s">
        <v>918</v>
      </c>
      <c r="G230" s="245"/>
      <c r="H230" s="248">
        <v>35.240000000000002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191</v>
      </c>
      <c r="AU230" s="254" t="s">
        <v>83</v>
      </c>
      <c r="AV230" s="13" t="s">
        <v>83</v>
      </c>
      <c r="AW230" s="13" t="s">
        <v>35</v>
      </c>
      <c r="AX230" s="13" t="s">
        <v>74</v>
      </c>
      <c r="AY230" s="254" t="s">
        <v>152</v>
      </c>
    </row>
    <row r="231" s="14" customFormat="1">
      <c r="A231" s="14"/>
      <c r="B231" s="255"/>
      <c r="C231" s="256"/>
      <c r="D231" s="227" t="s">
        <v>191</v>
      </c>
      <c r="E231" s="257" t="s">
        <v>19</v>
      </c>
      <c r="F231" s="258" t="s">
        <v>193</v>
      </c>
      <c r="G231" s="256"/>
      <c r="H231" s="259">
        <v>35.240000000000002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191</v>
      </c>
      <c r="AU231" s="265" t="s">
        <v>83</v>
      </c>
      <c r="AV231" s="14" t="s">
        <v>88</v>
      </c>
      <c r="AW231" s="14" t="s">
        <v>35</v>
      </c>
      <c r="AX231" s="14" t="s">
        <v>81</v>
      </c>
      <c r="AY231" s="265" t="s">
        <v>152</v>
      </c>
    </row>
    <row r="232" s="2" customFormat="1" ht="16.5" customHeight="1">
      <c r="A232" s="40"/>
      <c r="B232" s="41"/>
      <c r="C232" s="234" t="s">
        <v>302</v>
      </c>
      <c r="D232" s="234" t="s">
        <v>186</v>
      </c>
      <c r="E232" s="235" t="s">
        <v>919</v>
      </c>
      <c r="F232" s="236" t="s">
        <v>920</v>
      </c>
      <c r="G232" s="237" t="s">
        <v>266</v>
      </c>
      <c r="H232" s="238">
        <v>38.058999999999998</v>
      </c>
      <c r="I232" s="239"/>
      <c r="J232" s="240">
        <f>ROUND(I232*H232,2)</f>
        <v>0</v>
      </c>
      <c r="K232" s="236" t="s">
        <v>168</v>
      </c>
      <c r="L232" s="241"/>
      <c r="M232" s="242" t="s">
        <v>19</v>
      </c>
      <c r="N232" s="243" t="s">
        <v>45</v>
      </c>
      <c r="O232" s="86"/>
      <c r="P232" s="223">
        <f>O232*H232</f>
        <v>0</v>
      </c>
      <c r="Q232" s="223">
        <v>0.00038000000000000002</v>
      </c>
      <c r="R232" s="223">
        <f>Q232*H232</f>
        <v>0.01446242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189</v>
      </c>
      <c r="AT232" s="225" t="s">
        <v>186</v>
      </c>
      <c r="AU232" s="225" t="s">
        <v>83</v>
      </c>
      <c r="AY232" s="19" t="s">
        <v>152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81</v>
      </c>
      <c r="BK232" s="226">
        <f>ROUND(I232*H232,2)</f>
        <v>0</v>
      </c>
      <c r="BL232" s="19" t="s">
        <v>178</v>
      </c>
      <c r="BM232" s="225" t="s">
        <v>612</v>
      </c>
    </row>
    <row r="233" s="2" customFormat="1">
      <c r="A233" s="40"/>
      <c r="B233" s="41"/>
      <c r="C233" s="42"/>
      <c r="D233" s="227" t="s">
        <v>160</v>
      </c>
      <c r="E233" s="42"/>
      <c r="F233" s="228" t="s">
        <v>920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160</v>
      </c>
      <c r="AU233" s="19" t="s">
        <v>83</v>
      </c>
    </row>
    <row r="234" s="13" customFormat="1">
      <c r="A234" s="13"/>
      <c r="B234" s="244"/>
      <c r="C234" s="245"/>
      <c r="D234" s="227" t="s">
        <v>191</v>
      </c>
      <c r="E234" s="246" t="s">
        <v>19</v>
      </c>
      <c r="F234" s="247" t="s">
        <v>921</v>
      </c>
      <c r="G234" s="245"/>
      <c r="H234" s="248">
        <v>38.058999999999998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191</v>
      </c>
      <c r="AU234" s="254" t="s">
        <v>83</v>
      </c>
      <c r="AV234" s="13" t="s">
        <v>83</v>
      </c>
      <c r="AW234" s="13" t="s">
        <v>35</v>
      </c>
      <c r="AX234" s="13" t="s">
        <v>74</v>
      </c>
      <c r="AY234" s="254" t="s">
        <v>152</v>
      </c>
    </row>
    <row r="235" s="14" customFormat="1">
      <c r="A235" s="14"/>
      <c r="B235" s="255"/>
      <c r="C235" s="256"/>
      <c r="D235" s="227" t="s">
        <v>191</v>
      </c>
      <c r="E235" s="257" t="s">
        <v>19</v>
      </c>
      <c r="F235" s="258" t="s">
        <v>193</v>
      </c>
      <c r="G235" s="256"/>
      <c r="H235" s="259">
        <v>38.058999999999998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191</v>
      </c>
      <c r="AU235" s="265" t="s">
        <v>83</v>
      </c>
      <c r="AV235" s="14" t="s">
        <v>88</v>
      </c>
      <c r="AW235" s="14" t="s">
        <v>35</v>
      </c>
      <c r="AX235" s="14" t="s">
        <v>81</v>
      </c>
      <c r="AY235" s="265" t="s">
        <v>152</v>
      </c>
    </row>
    <row r="236" s="2" customFormat="1" ht="24.15" customHeight="1">
      <c r="A236" s="40"/>
      <c r="B236" s="41"/>
      <c r="C236" s="214" t="s">
        <v>510</v>
      </c>
      <c r="D236" s="214" t="s">
        <v>155</v>
      </c>
      <c r="E236" s="215" t="s">
        <v>922</v>
      </c>
      <c r="F236" s="216" t="s">
        <v>923</v>
      </c>
      <c r="G236" s="217" t="s">
        <v>167</v>
      </c>
      <c r="H236" s="218">
        <v>0.53100000000000003</v>
      </c>
      <c r="I236" s="219"/>
      <c r="J236" s="220">
        <f>ROUND(I236*H236,2)</f>
        <v>0</v>
      </c>
      <c r="K236" s="216" t="s">
        <v>168</v>
      </c>
      <c r="L236" s="46"/>
      <c r="M236" s="221" t="s">
        <v>19</v>
      </c>
      <c r="N236" s="222" t="s">
        <v>45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178</v>
      </c>
      <c r="AT236" s="225" t="s">
        <v>155</v>
      </c>
      <c r="AU236" s="225" t="s">
        <v>83</v>
      </c>
      <c r="AY236" s="19" t="s">
        <v>152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81</v>
      </c>
      <c r="BK236" s="226">
        <f>ROUND(I236*H236,2)</f>
        <v>0</v>
      </c>
      <c r="BL236" s="19" t="s">
        <v>178</v>
      </c>
      <c r="BM236" s="225" t="s">
        <v>620</v>
      </c>
    </row>
    <row r="237" s="2" customFormat="1">
      <c r="A237" s="40"/>
      <c r="B237" s="41"/>
      <c r="C237" s="42"/>
      <c r="D237" s="227" t="s">
        <v>160</v>
      </c>
      <c r="E237" s="42"/>
      <c r="F237" s="228" t="s">
        <v>924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160</v>
      </c>
      <c r="AU237" s="19" t="s">
        <v>83</v>
      </c>
    </row>
    <row r="238" s="2" customFormat="1">
      <c r="A238" s="40"/>
      <c r="B238" s="41"/>
      <c r="C238" s="42"/>
      <c r="D238" s="232" t="s">
        <v>161</v>
      </c>
      <c r="E238" s="42"/>
      <c r="F238" s="233" t="s">
        <v>925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161</v>
      </c>
      <c r="AU238" s="19" t="s">
        <v>83</v>
      </c>
    </row>
    <row r="239" s="12" customFormat="1" ht="22.8" customHeight="1">
      <c r="A239" s="12"/>
      <c r="B239" s="198"/>
      <c r="C239" s="199"/>
      <c r="D239" s="200" t="s">
        <v>73</v>
      </c>
      <c r="E239" s="212" t="s">
        <v>926</v>
      </c>
      <c r="F239" s="212" t="s">
        <v>927</v>
      </c>
      <c r="G239" s="199"/>
      <c r="H239" s="199"/>
      <c r="I239" s="202"/>
      <c r="J239" s="213">
        <f>BK239</f>
        <v>0</v>
      </c>
      <c r="K239" s="199"/>
      <c r="L239" s="204"/>
      <c r="M239" s="205"/>
      <c r="N239" s="206"/>
      <c r="O239" s="206"/>
      <c r="P239" s="207">
        <f>SUM(P240:P266)</f>
        <v>0</v>
      </c>
      <c r="Q239" s="206"/>
      <c r="R239" s="207">
        <f>SUM(R240:R266)</f>
        <v>0.01107</v>
      </c>
      <c r="S239" s="206"/>
      <c r="T239" s="208">
        <f>SUM(T240:T266)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9" t="s">
        <v>83</v>
      </c>
      <c r="AT239" s="210" t="s">
        <v>73</v>
      </c>
      <c r="AU239" s="210" t="s">
        <v>81</v>
      </c>
      <c r="AY239" s="209" t="s">
        <v>152</v>
      </c>
      <c r="BK239" s="211">
        <f>SUM(BK240:BK266)</f>
        <v>0</v>
      </c>
    </row>
    <row r="240" s="2" customFormat="1" ht="16.5" customHeight="1">
      <c r="A240" s="40"/>
      <c r="B240" s="41"/>
      <c r="C240" s="214" t="s">
        <v>189</v>
      </c>
      <c r="D240" s="214" t="s">
        <v>155</v>
      </c>
      <c r="E240" s="215" t="s">
        <v>928</v>
      </c>
      <c r="F240" s="216" t="s">
        <v>929</v>
      </c>
      <c r="G240" s="217" t="s">
        <v>177</v>
      </c>
      <c r="H240" s="218">
        <v>1.5</v>
      </c>
      <c r="I240" s="219"/>
      <c r="J240" s="220">
        <f>ROUND(I240*H240,2)</f>
        <v>0</v>
      </c>
      <c r="K240" s="216" t="s">
        <v>168</v>
      </c>
      <c r="L240" s="46"/>
      <c r="M240" s="221" t="s">
        <v>19</v>
      </c>
      <c r="N240" s="222" t="s">
        <v>45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178</v>
      </c>
      <c r="AT240" s="225" t="s">
        <v>155</v>
      </c>
      <c r="AU240" s="225" t="s">
        <v>83</v>
      </c>
      <c r="AY240" s="19" t="s">
        <v>152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81</v>
      </c>
      <c r="BK240" s="226">
        <f>ROUND(I240*H240,2)</f>
        <v>0</v>
      </c>
      <c r="BL240" s="19" t="s">
        <v>178</v>
      </c>
      <c r="BM240" s="225" t="s">
        <v>628</v>
      </c>
    </row>
    <row r="241" s="2" customFormat="1">
      <c r="A241" s="40"/>
      <c r="B241" s="41"/>
      <c r="C241" s="42"/>
      <c r="D241" s="227" t="s">
        <v>160</v>
      </c>
      <c r="E241" s="42"/>
      <c r="F241" s="228" t="s">
        <v>930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160</v>
      </c>
      <c r="AU241" s="19" t="s">
        <v>83</v>
      </c>
    </row>
    <row r="242" s="2" customFormat="1">
      <c r="A242" s="40"/>
      <c r="B242" s="41"/>
      <c r="C242" s="42"/>
      <c r="D242" s="232" t="s">
        <v>161</v>
      </c>
      <c r="E242" s="42"/>
      <c r="F242" s="233" t="s">
        <v>931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161</v>
      </c>
      <c r="AU242" s="19" t="s">
        <v>83</v>
      </c>
    </row>
    <row r="243" s="13" customFormat="1">
      <c r="A243" s="13"/>
      <c r="B243" s="244"/>
      <c r="C243" s="245"/>
      <c r="D243" s="227" t="s">
        <v>191</v>
      </c>
      <c r="E243" s="246" t="s">
        <v>19</v>
      </c>
      <c r="F243" s="247" t="s">
        <v>932</v>
      </c>
      <c r="G243" s="245"/>
      <c r="H243" s="248">
        <v>1.5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191</v>
      </c>
      <c r="AU243" s="254" t="s">
        <v>83</v>
      </c>
      <c r="AV243" s="13" t="s">
        <v>83</v>
      </c>
      <c r="AW243" s="13" t="s">
        <v>35</v>
      </c>
      <c r="AX243" s="13" t="s">
        <v>74</v>
      </c>
      <c r="AY243" s="254" t="s">
        <v>152</v>
      </c>
    </row>
    <row r="244" s="14" customFormat="1">
      <c r="A244" s="14"/>
      <c r="B244" s="255"/>
      <c r="C244" s="256"/>
      <c r="D244" s="227" t="s">
        <v>191</v>
      </c>
      <c r="E244" s="257" t="s">
        <v>19</v>
      </c>
      <c r="F244" s="258" t="s">
        <v>193</v>
      </c>
      <c r="G244" s="256"/>
      <c r="H244" s="259">
        <v>1.5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5" t="s">
        <v>191</v>
      </c>
      <c r="AU244" s="265" t="s">
        <v>83</v>
      </c>
      <c r="AV244" s="14" t="s">
        <v>88</v>
      </c>
      <c r="AW244" s="14" t="s">
        <v>35</v>
      </c>
      <c r="AX244" s="14" t="s">
        <v>81</v>
      </c>
      <c r="AY244" s="265" t="s">
        <v>152</v>
      </c>
    </row>
    <row r="245" s="2" customFormat="1" ht="16.5" customHeight="1">
      <c r="A245" s="40"/>
      <c r="B245" s="41"/>
      <c r="C245" s="214" t="s">
        <v>517</v>
      </c>
      <c r="D245" s="214" t="s">
        <v>155</v>
      </c>
      <c r="E245" s="215" t="s">
        <v>933</v>
      </c>
      <c r="F245" s="216" t="s">
        <v>934</v>
      </c>
      <c r="G245" s="217" t="s">
        <v>177</v>
      </c>
      <c r="H245" s="218">
        <v>1.5</v>
      </c>
      <c r="I245" s="219"/>
      <c r="J245" s="220">
        <f>ROUND(I245*H245,2)</f>
        <v>0</v>
      </c>
      <c r="K245" s="216" t="s">
        <v>168</v>
      </c>
      <c r="L245" s="46"/>
      <c r="M245" s="221" t="s">
        <v>19</v>
      </c>
      <c r="N245" s="222" t="s">
        <v>45</v>
      </c>
      <c r="O245" s="86"/>
      <c r="P245" s="223">
        <f>O245*H245</f>
        <v>0</v>
      </c>
      <c r="Q245" s="223">
        <v>0.00029999999999999997</v>
      </c>
      <c r="R245" s="223">
        <f>Q245*H245</f>
        <v>0.00044999999999999999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178</v>
      </c>
      <c r="AT245" s="225" t="s">
        <v>155</v>
      </c>
      <c r="AU245" s="225" t="s">
        <v>83</v>
      </c>
      <c r="AY245" s="19" t="s">
        <v>152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81</v>
      </c>
      <c r="BK245" s="226">
        <f>ROUND(I245*H245,2)</f>
        <v>0</v>
      </c>
      <c r="BL245" s="19" t="s">
        <v>178</v>
      </c>
      <c r="BM245" s="225" t="s">
        <v>638</v>
      </c>
    </row>
    <row r="246" s="2" customFormat="1">
      <c r="A246" s="40"/>
      <c r="B246" s="41"/>
      <c r="C246" s="42"/>
      <c r="D246" s="227" t="s">
        <v>160</v>
      </c>
      <c r="E246" s="42"/>
      <c r="F246" s="228" t="s">
        <v>935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160</v>
      </c>
      <c r="AU246" s="19" t="s">
        <v>83</v>
      </c>
    </row>
    <row r="247" s="2" customFormat="1">
      <c r="A247" s="40"/>
      <c r="B247" s="41"/>
      <c r="C247" s="42"/>
      <c r="D247" s="232" t="s">
        <v>161</v>
      </c>
      <c r="E247" s="42"/>
      <c r="F247" s="233" t="s">
        <v>936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161</v>
      </c>
      <c r="AU247" s="19" t="s">
        <v>83</v>
      </c>
    </row>
    <row r="248" s="2" customFormat="1" ht="24.15" customHeight="1">
      <c r="A248" s="40"/>
      <c r="B248" s="41"/>
      <c r="C248" s="214" t="s">
        <v>311</v>
      </c>
      <c r="D248" s="214" t="s">
        <v>155</v>
      </c>
      <c r="E248" s="215" t="s">
        <v>937</v>
      </c>
      <c r="F248" s="216" t="s">
        <v>938</v>
      </c>
      <c r="G248" s="217" t="s">
        <v>177</v>
      </c>
      <c r="H248" s="218">
        <v>1.5</v>
      </c>
      <c r="I248" s="219"/>
      <c r="J248" s="220">
        <f>ROUND(I248*H248,2)</f>
        <v>0</v>
      </c>
      <c r="K248" s="216" t="s">
        <v>168</v>
      </c>
      <c r="L248" s="46"/>
      <c r="M248" s="221" t="s">
        <v>19</v>
      </c>
      <c r="N248" s="222" t="s">
        <v>45</v>
      </c>
      <c r="O248" s="86"/>
      <c r="P248" s="223">
        <f>O248*H248</f>
        <v>0</v>
      </c>
      <c r="Q248" s="223">
        <v>0.0015</v>
      </c>
      <c r="R248" s="223">
        <f>Q248*H248</f>
        <v>0.0022500000000000003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178</v>
      </c>
      <c r="AT248" s="225" t="s">
        <v>155</v>
      </c>
      <c r="AU248" s="225" t="s">
        <v>83</v>
      </c>
      <c r="AY248" s="19" t="s">
        <v>152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81</v>
      </c>
      <c r="BK248" s="226">
        <f>ROUND(I248*H248,2)</f>
        <v>0</v>
      </c>
      <c r="BL248" s="19" t="s">
        <v>178</v>
      </c>
      <c r="BM248" s="225" t="s">
        <v>648</v>
      </c>
    </row>
    <row r="249" s="2" customFormat="1">
      <c r="A249" s="40"/>
      <c r="B249" s="41"/>
      <c r="C249" s="42"/>
      <c r="D249" s="227" t="s">
        <v>160</v>
      </c>
      <c r="E249" s="42"/>
      <c r="F249" s="228" t="s">
        <v>939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160</v>
      </c>
      <c r="AU249" s="19" t="s">
        <v>83</v>
      </c>
    </row>
    <row r="250" s="2" customFormat="1">
      <c r="A250" s="40"/>
      <c r="B250" s="41"/>
      <c r="C250" s="42"/>
      <c r="D250" s="232" t="s">
        <v>161</v>
      </c>
      <c r="E250" s="42"/>
      <c r="F250" s="233" t="s">
        <v>940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161</v>
      </c>
      <c r="AU250" s="19" t="s">
        <v>83</v>
      </c>
    </row>
    <row r="251" s="2" customFormat="1" ht="33" customHeight="1">
      <c r="A251" s="40"/>
      <c r="B251" s="41"/>
      <c r="C251" s="214" t="s">
        <v>524</v>
      </c>
      <c r="D251" s="214" t="s">
        <v>155</v>
      </c>
      <c r="E251" s="215" t="s">
        <v>941</v>
      </c>
      <c r="F251" s="216" t="s">
        <v>942</v>
      </c>
      <c r="G251" s="217" t="s">
        <v>177</v>
      </c>
      <c r="H251" s="218">
        <v>1.5</v>
      </c>
      <c r="I251" s="219"/>
      <c r="J251" s="220">
        <f>ROUND(I251*H251,2)</f>
        <v>0</v>
      </c>
      <c r="K251" s="216" t="s">
        <v>168</v>
      </c>
      <c r="L251" s="46"/>
      <c r="M251" s="221" t="s">
        <v>19</v>
      </c>
      <c r="N251" s="222" t="s">
        <v>45</v>
      </c>
      <c r="O251" s="86"/>
      <c r="P251" s="223">
        <f>O251*H251</f>
        <v>0</v>
      </c>
      <c r="Q251" s="223">
        <v>0.0055799999999999999</v>
      </c>
      <c r="R251" s="223">
        <f>Q251*H251</f>
        <v>0.008369999999999999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178</v>
      </c>
      <c r="AT251" s="225" t="s">
        <v>155</v>
      </c>
      <c r="AU251" s="225" t="s">
        <v>83</v>
      </c>
      <c r="AY251" s="19" t="s">
        <v>152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81</v>
      </c>
      <c r="BK251" s="226">
        <f>ROUND(I251*H251,2)</f>
        <v>0</v>
      </c>
      <c r="BL251" s="19" t="s">
        <v>178</v>
      </c>
      <c r="BM251" s="225" t="s">
        <v>656</v>
      </c>
    </row>
    <row r="252" s="2" customFormat="1">
      <c r="A252" s="40"/>
      <c r="B252" s="41"/>
      <c r="C252" s="42"/>
      <c r="D252" s="227" t="s">
        <v>160</v>
      </c>
      <c r="E252" s="42"/>
      <c r="F252" s="228" t="s">
        <v>943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160</v>
      </c>
      <c r="AU252" s="19" t="s">
        <v>83</v>
      </c>
    </row>
    <row r="253" s="2" customFormat="1">
      <c r="A253" s="40"/>
      <c r="B253" s="41"/>
      <c r="C253" s="42"/>
      <c r="D253" s="232" t="s">
        <v>161</v>
      </c>
      <c r="E253" s="42"/>
      <c r="F253" s="233" t="s">
        <v>944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161</v>
      </c>
      <c r="AU253" s="19" t="s">
        <v>83</v>
      </c>
    </row>
    <row r="254" s="2" customFormat="1" ht="16.5" customHeight="1">
      <c r="A254" s="40"/>
      <c r="B254" s="41"/>
      <c r="C254" s="234" t="s">
        <v>319</v>
      </c>
      <c r="D254" s="234" t="s">
        <v>186</v>
      </c>
      <c r="E254" s="235" t="s">
        <v>945</v>
      </c>
      <c r="F254" s="236" t="s">
        <v>946</v>
      </c>
      <c r="G254" s="237" t="s">
        <v>177</v>
      </c>
      <c r="H254" s="238">
        <v>1.6200000000000001</v>
      </c>
      <c r="I254" s="239"/>
      <c r="J254" s="240">
        <f>ROUND(I254*H254,2)</f>
        <v>0</v>
      </c>
      <c r="K254" s="236" t="s">
        <v>159</v>
      </c>
      <c r="L254" s="241"/>
      <c r="M254" s="242" t="s">
        <v>19</v>
      </c>
      <c r="N254" s="243" t="s">
        <v>45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189</v>
      </c>
      <c r="AT254" s="225" t="s">
        <v>186</v>
      </c>
      <c r="AU254" s="225" t="s">
        <v>83</v>
      </c>
      <c r="AY254" s="19" t="s">
        <v>152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81</v>
      </c>
      <c r="BK254" s="226">
        <f>ROUND(I254*H254,2)</f>
        <v>0</v>
      </c>
      <c r="BL254" s="19" t="s">
        <v>178</v>
      </c>
      <c r="BM254" s="225" t="s">
        <v>667</v>
      </c>
    </row>
    <row r="255" s="2" customFormat="1">
      <c r="A255" s="40"/>
      <c r="B255" s="41"/>
      <c r="C255" s="42"/>
      <c r="D255" s="227" t="s">
        <v>160</v>
      </c>
      <c r="E255" s="42"/>
      <c r="F255" s="228" t="s">
        <v>946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160</v>
      </c>
      <c r="AU255" s="19" t="s">
        <v>83</v>
      </c>
    </row>
    <row r="256" s="13" customFormat="1">
      <c r="A256" s="13"/>
      <c r="B256" s="244"/>
      <c r="C256" s="245"/>
      <c r="D256" s="227" t="s">
        <v>191</v>
      </c>
      <c r="E256" s="246" t="s">
        <v>19</v>
      </c>
      <c r="F256" s="247" t="s">
        <v>947</v>
      </c>
      <c r="G256" s="245"/>
      <c r="H256" s="248">
        <v>1.6200000000000001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4" t="s">
        <v>191</v>
      </c>
      <c r="AU256" s="254" t="s">
        <v>83</v>
      </c>
      <c r="AV256" s="13" t="s">
        <v>83</v>
      </c>
      <c r="AW256" s="13" t="s">
        <v>35</v>
      </c>
      <c r="AX256" s="13" t="s">
        <v>74</v>
      </c>
      <c r="AY256" s="254" t="s">
        <v>152</v>
      </c>
    </row>
    <row r="257" s="14" customFormat="1">
      <c r="A257" s="14"/>
      <c r="B257" s="255"/>
      <c r="C257" s="256"/>
      <c r="D257" s="227" t="s">
        <v>191</v>
      </c>
      <c r="E257" s="257" t="s">
        <v>19</v>
      </c>
      <c r="F257" s="258" t="s">
        <v>193</v>
      </c>
      <c r="G257" s="256"/>
      <c r="H257" s="259">
        <v>1.6200000000000001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5" t="s">
        <v>191</v>
      </c>
      <c r="AU257" s="265" t="s">
        <v>83</v>
      </c>
      <c r="AV257" s="14" t="s">
        <v>88</v>
      </c>
      <c r="AW257" s="14" t="s">
        <v>35</v>
      </c>
      <c r="AX257" s="14" t="s">
        <v>81</v>
      </c>
      <c r="AY257" s="265" t="s">
        <v>152</v>
      </c>
    </row>
    <row r="258" s="2" customFormat="1" ht="24.15" customHeight="1">
      <c r="A258" s="40"/>
      <c r="B258" s="41"/>
      <c r="C258" s="214" t="s">
        <v>531</v>
      </c>
      <c r="D258" s="214" t="s">
        <v>155</v>
      </c>
      <c r="E258" s="215" t="s">
        <v>948</v>
      </c>
      <c r="F258" s="216" t="s">
        <v>949</v>
      </c>
      <c r="G258" s="217" t="s">
        <v>177</v>
      </c>
      <c r="H258" s="218">
        <v>1.5</v>
      </c>
      <c r="I258" s="219"/>
      <c r="J258" s="220">
        <f>ROUND(I258*H258,2)</f>
        <v>0</v>
      </c>
      <c r="K258" s="216" t="s">
        <v>159</v>
      </c>
      <c r="L258" s="46"/>
      <c r="M258" s="221" t="s">
        <v>19</v>
      </c>
      <c r="N258" s="222" t="s">
        <v>45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178</v>
      </c>
      <c r="AT258" s="225" t="s">
        <v>155</v>
      </c>
      <c r="AU258" s="225" t="s">
        <v>83</v>
      </c>
      <c r="AY258" s="19" t="s">
        <v>152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81</v>
      </c>
      <c r="BK258" s="226">
        <f>ROUND(I258*H258,2)</f>
        <v>0</v>
      </c>
      <c r="BL258" s="19" t="s">
        <v>178</v>
      </c>
      <c r="BM258" s="225" t="s">
        <v>950</v>
      </c>
    </row>
    <row r="259" s="2" customFormat="1">
      <c r="A259" s="40"/>
      <c r="B259" s="41"/>
      <c r="C259" s="42"/>
      <c r="D259" s="227" t="s">
        <v>160</v>
      </c>
      <c r="E259" s="42"/>
      <c r="F259" s="228" t="s">
        <v>951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160</v>
      </c>
      <c r="AU259" s="19" t="s">
        <v>83</v>
      </c>
    </row>
    <row r="260" s="2" customFormat="1">
      <c r="A260" s="40"/>
      <c r="B260" s="41"/>
      <c r="C260" s="42"/>
      <c r="D260" s="232" t="s">
        <v>161</v>
      </c>
      <c r="E260" s="42"/>
      <c r="F260" s="233" t="s">
        <v>952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161</v>
      </c>
      <c r="AU260" s="19" t="s">
        <v>83</v>
      </c>
    </row>
    <row r="261" s="2" customFormat="1" ht="24.15" customHeight="1">
      <c r="A261" s="40"/>
      <c r="B261" s="41"/>
      <c r="C261" s="214" t="s">
        <v>324</v>
      </c>
      <c r="D261" s="214" t="s">
        <v>155</v>
      </c>
      <c r="E261" s="215" t="s">
        <v>953</v>
      </c>
      <c r="F261" s="216" t="s">
        <v>954</v>
      </c>
      <c r="G261" s="217" t="s">
        <v>177</v>
      </c>
      <c r="H261" s="218">
        <v>1.5</v>
      </c>
      <c r="I261" s="219"/>
      <c r="J261" s="220">
        <f>ROUND(I261*H261,2)</f>
        <v>0</v>
      </c>
      <c r="K261" s="216" t="s">
        <v>159</v>
      </c>
      <c r="L261" s="46"/>
      <c r="M261" s="221" t="s">
        <v>19</v>
      </c>
      <c r="N261" s="222" t="s">
        <v>45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178</v>
      </c>
      <c r="AT261" s="225" t="s">
        <v>155</v>
      </c>
      <c r="AU261" s="225" t="s">
        <v>83</v>
      </c>
      <c r="AY261" s="19" t="s">
        <v>152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81</v>
      </c>
      <c r="BK261" s="226">
        <f>ROUND(I261*H261,2)</f>
        <v>0</v>
      </c>
      <c r="BL261" s="19" t="s">
        <v>178</v>
      </c>
      <c r="BM261" s="225" t="s">
        <v>955</v>
      </c>
    </row>
    <row r="262" s="2" customFormat="1">
      <c r="A262" s="40"/>
      <c r="B262" s="41"/>
      <c r="C262" s="42"/>
      <c r="D262" s="227" t="s">
        <v>160</v>
      </c>
      <c r="E262" s="42"/>
      <c r="F262" s="228" t="s">
        <v>956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160</v>
      </c>
      <c r="AU262" s="19" t="s">
        <v>83</v>
      </c>
    </row>
    <row r="263" s="2" customFormat="1">
      <c r="A263" s="40"/>
      <c r="B263" s="41"/>
      <c r="C263" s="42"/>
      <c r="D263" s="232" t="s">
        <v>161</v>
      </c>
      <c r="E263" s="42"/>
      <c r="F263" s="233" t="s">
        <v>957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161</v>
      </c>
      <c r="AU263" s="19" t="s">
        <v>83</v>
      </c>
    </row>
    <row r="264" s="2" customFormat="1" ht="24.15" customHeight="1">
      <c r="A264" s="40"/>
      <c r="B264" s="41"/>
      <c r="C264" s="214" t="s">
        <v>538</v>
      </c>
      <c r="D264" s="214" t="s">
        <v>155</v>
      </c>
      <c r="E264" s="215" t="s">
        <v>958</v>
      </c>
      <c r="F264" s="216" t="s">
        <v>959</v>
      </c>
      <c r="G264" s="217" t="s">
        <v>167</v>
      </c>
      <c r="H264" s="218">
        <v>0.025999999999999999</v>
      </c>
      <c r="I264" s="219"/>
      <c r="J264" s="220">
        <f>ROUND(I264*H264,2)</f>
        <v>0</v>
      </c>
      <c r="K264" s="216" t="s">
        <v>168</v>
      </c>
      <c r="L264" s="46"/>
      <c r="M264" s="221" t="s">
        <v>19</v>
      </c>
      <c r="N264" s="222" t="s">
        <v>45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178</v>
      </c>
      <c r="AT264" s="225" t="s">
        <v>155</v>
      </c>
      <c r="AU264" s="225" t="s">
        <v>83</v>
      </c>
      <c r="AY264" s="19" t="s">
        <v>152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81</v>
      </c>
      <c r="BK264" s="226">
        <f>ROUND(I264*H264,2)</f>
        <v>0</v>
      </c>
      <c r="BL264" s="19" t="s">
        <v>178</v>
      </c>
      <c r="BM264" s="225" t="s">
        <v>960</v>
      </c>
    </row>
    <row r="265" s="2" customFormat="1">
      <c r="A265" s="40"/>
      <c r="B265" s="41"/>
      <c r="C265" s="42"/>
      <c r="D265" s="227" t="s">
        <v>160</v>
      </c>
      <c r="E265" s="42"/>
      <c r="F265" s="228" t="s">
        <v>961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160</v>
      </c>
      <c r="AU265" s="19" t="s">
        <v>83</v>
      </c>
    </row>
    <row r="266" s="2" customFormat="1">
      <c r="A266" s="40"/>
      <c r="B266" s="41"/>
      <c r="C266" s="42"/>
      <c r="D266" s="232" t="s">
        <v>161</v>
      </c>
      <c r="E266" s="42"/>
      <c r="F266" s="233" t="s">
        <v>962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161</v>
      </c>
      <c r="AU266" s="19" t="s">
        <v>83</v>
      </c>
    </row>
    <row r="267" s="12" customFormat="1" ht="22.8" customHeight="1">
      <c r="A267" s="12"/>
      <c r="B267" s="198"/>
      <c r="C267" s="199"/>
      <c r="D267" s="200" t="s">
        <v>73</v>
      </c>
      <c r="E267" s="212" t="s">
        <v>769</v>
      </c>
      <c r="F267" s="212" t="s">
        <v>770</v>
      </c>
      <c r="G267" s="199"/>
      <c r="H267" s="199"/>
      <c r="I267" s="202"/>
      <c r="J267" s="213">
        <f>BK267</f>
        <v>0</v>
      </c>
      <c r="K267" s="199"/>
      <c r="L267" s="204"/>
      <c r="M267" s="205"/>
      <c r="N267" s="206"/>
      <c r="O267" s="206"/>
      <c r="P267" s="207">
        <f>SUM(P268:P289)</f>
        <v>0</v>
      </c>
      <c r="Q267" s="206"/>
      <c r="R267" s="207">
        <f>SUM(R268:R289)</f>
        <v>0.0051744</v>
      </c>
      <c r="S267" s="206"/>
      <c r="T267" s="208">
        <f>SUM(T268:T289)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9" t="s">
        <v>83</v>
      </c>
      <c r="AT267" s="210" t="s">
        <v>73</v>
      </c>
      <c r="AU267" s="210" t="s">
        <v>81</v>
      </c>
      <c r="AY267" s="209" t="s">
        <v>152</v>
      </c>
      <c r="BK267" s="211">
        <f>SUM(BK268:BK289)</f>
        <v>0</v>
      </c>
    </row>
    <row r="268" s="2" customFormat="1" ht="24.15" customHeight="1">
      <c r="A268" s="40"/>
      <c r="B268" s="41"/>
      <c r="C268" s="214" t="s">
        <v>328</v>
      </c>
      <c r="D268" s="214" t="s">
        <v>155</v>
      </c>
      <c r="E268" s="215" t="s">
        <v>963</v>
      </c>
      <c r="F268" s="216" t="s">
        <v>964</v>
      </c>
      <c r="G268" s="217" t="s">
        <v>177</v>
      </c>
      <c r="H268" s="218">
        <v>0.95999999999999996</v>
      </c>
      <c r="I268" s="219"/>
      <c r="J268" s="220">
        <f>ROUND(I268*H268,2)</f>
        <v>0</v>
      </c>
      <c r="K268" s="216" t="s">
        <v>168</v>
      </c>
      <c r="L268" s="46"/>
      <c r="M268" s="221" t="s">
        <v>19</v>
      </c>
      <c r="N268" s="222" t="s">
        <v>45</v>
      </c>
      <c r="O268" s="86"/>
      <c r="P268" s="223">
        <f>O268*H268</f>
        <v>0</v>
      </c>
      <c r="Q268" s="223">
        <v>8.0000000000000007E-05</v>
      </c>
      <c r="R268" s="223">
        <f>Q268*H268</f>
        <v>7.680000000000001E-05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178</v>
      </c>
      <c r="AT268" s="225" t="s">
        <v>155</v>
      </c>
      <c r="AU268" s="225" t="s">
        <v>83</v>
      </c>
      <c r="AY268" s="19" t="s">
        <v>152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81</v>
      </c>
      <c r="BK268" s="226">
        <f>ROUND(I268*H268,2)</f>
        <v>0</v>
      </c>
      <c r="BL268" s="19" t="s">
        <v>178</v>
      </c>
      <c r="BM268" s="225" t="s">
        <v>965</v>
      </c>
    </row>
    <row r="269" s="2" customFormat="1">
      <c r="A269" s="40"/>
      <c r="B269" s="41"/>
      <c r="C269" s="42"/>
      <c r="D269" s="227" t="s">
        <v>160</v>
      </c>
      <c r="E269" s="42"/>
      <c r="F269" s="228" t="s">
        <v>966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160</v>
      </c>
      <c r="AU269" s="19" t="s">
        <v>83</v>
      </c>
    </row>
    <row r="270" s="2" customFormat="1">
      <c r="A270" s="40"/>
      <c r="B270" s="41"/>
      <c r="C270" s="42"/>
      <c r="D270" s="232" t="s">
        <v>161</v>
      </c>
      <c r="E270" s="42"/>
      <c r="F270" s="233" t="s">
        <v>967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161</v>
      </c>
      <c r="AU270" s="19" t="s">
        <v>83</v>
      </c>
    </row>
    <row r="271" s="13" customFormat="1">
      <c r="A271" s="13"/>
      <c r="B271" s="244"/>
      <c r="C271" s="245"/>
      <c r="D271" s="227" t="s">
        <v>191</v>
      </c>
      <c r="E271" s="246" t="s">
        <v>19</v>
      </c>
      <c r="F271" s="247" t="s">
        <v>968</v>
      </c>
      <c r="G271" s="245"/>
      <c r="H271" s="248">
        <v>0.95999999999999996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4" t="s">
        <v>191</v>
      </c>
      <c r="AU271" s="254" t="s">
        <v>83</v>
      </c>
      <c r="AV271" s="13" t="s">
        <v>83</v>
      </c>
      <c r="AW271" s="13" t="s">
        <v>35</v>
      </c>
      <c r="AX271" s="13" t="s">
        <v>74</v>
      </c>
      <c r="AY271" s="254" t="s">
        <v>152</v>
      </c>
    </row>
    <row r="272" s="14" customFormat="1">
      <c r="A272" s="14"/>
      <c r="B272" s="255"/>
      <c r="C272" s="256"/>
      <c r="D272" s="227" t="s">
        <v>191</v>
      </c>
      <c r="E272" s="257" t="s">
        <v>19</v>
      </c>
      <c r="F272" s="258" t="s">
        <v>193</v>
      </c>
      <c r="G272" s="256"/>
      <c r="H272" s="259">
        <v>0.95999999999999996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5" t="s">
        <v>191</v>
      </c>
      <c r="AU272" s="265" t="s">
        <v>83</v>
      </c>
      <c r="AV272" s="14" t="s">
        <v>88</v>
      </c>
      <c r="AW272" s="14" t="s">
        <v>35</v>
      </c>
      <c r="AX272" s="14" t="s">
        <v>81</v>
      </c>
      <c r="AY272" s="265" t="s">
        <v>152</v>
      </c>
    </row>
    <row r="273" s="2" customFormat="1" ht="24.15" customHeight="1">
      <c r="A273" s="40"/>
      <c r="B273" s="41"/>
      <c r="C273" s="214" t="s">
        <v>545</v>
      </c>
      <c r="D273" s="214" t="s">
        <v>155</v>
      </c>
      <c r="E273" s="215" t="s">
        <v>969</v>
      </c>
      <c r="F273" s="216" t="s">
        <v>970</v>
      </c>
      <c r="G273" s="217" t="s">
        <v>177</v>
      </c>
      <c r="H273" s="218">
        <v>0.95999999999999996</v>
      </c>
      <c r="I273" s="219"/>
      <c r="J273" s="220">
        <f>ROUND(I273*H273,2)</f>
        <v>0</v>
      </c>
      <c r="K273" s="216" t="s">
        <v>168</v>
      </c>
      <c r="L273" s="46"/>
      <c r="M273" s="221" t="s">
        <v>19</v>
      </c>
      <c r="N273" s="222" t="s">
        <v>45</v>
      </c>
      <c r="O273" s="86"/>
      <c r="P273" s="223">
        <f>O273*H273</f>
        <v>0</v>
      </c>
      <c r="Q273" s="223">
        <v>0.00017000000000000001</v>
      </c>
      <c r="R273" s="223">
        <f>Q273*H273</f>
        <v>0.00016320000000000001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178</v>
      </c>
      <c r="AT273" s="225" t="s">
        <v>155</v>
      </c>
      <c r="AU273" s="225" t="s">
        <v>83</v>
      </c>
      <c r="AY273" s="19" t="s">
        <v>152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81</v>
      </c>
      <c r="BK273" s="226">
        <f>ROUND(I273*H273,2)</f>
        <v>0</v>
      </c>
      <c r="BL273" s="19" t="s">
        <v>178</v>
      </c>
      <c r="BM273" s="225" t="s">
        <v>971</v>
      </c>
    </row>
    <row r="274" s="2" customFormat="1">
      <c r="A274" s="40"/>
      <c r="B274" s="41"/>
      <c r="C274" s="42"/>
      <c r="D274" s="227" t="s">
        <v>160</v>
      </c>
      <c r="E274" s="42"/>
      <c r="F274" s="228" t="s">
        <v>972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160</v>
      </c>
      <c r="AU274" s="19" t="s">
        <v>83</v>
      </c>
    </row>
    <row r="275" s="2" customFormat="1">
      <c r="A275" s="40"/>
      <c r="B275" s="41"/>
      <c r="C275" s="42"/>
      <c r="D275" s="232" t="s">
        <v>161</v>
      </c>
      <c r="E275" s="42"/>
      <c r="F275" s="233" t="s">
        <v>973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161</v>
      </c>
      <c r="AU275" s="19" t="s">
        <v>83</v>
      </c>
    </row>
    <row r="276" s="2" customFormat="1" ht="24.15" customHeight="1">
      <c r="A276" s="40"/>
      <c r="B276" s="41"/>
      <c r="C276" s="214" t="s">
        <v>332</v>
      </c>
      <c r="D276" s="214" t="s">
        <v>155</v>
      </c>
      <c r="E276" s="215" t="s">
        <v>974</v>
      </c>
      <c r="F276" s="216" t="s">
        <v>975</v>
      </c>
      <c r="G276" s="217" t="s">
        <v>177</v>
      </c>
      <c r="H276" s="218">
        <v>0.95999999999999996</v>
      </c>
      <c r="I276" s="219"/>
      <c r="J276" s="220">
        <f>ROUND(I276*H276,2)</f>
        <v>0</v>
      </c>
      <c r="K276" s="216" t="s">
        <v>168</v>
      </c>
      <c r="L276" s="46"/>
      <c r="M276" s="221" t="s">
        <v>19</v>
      </c>
      <c r="N276" s="222" t="s">
        <v>45</v>
      </c>
      <c r="O276" s="86"/>
      <c r="P276" s="223">
        <f>O276*H276</f>
        <v>0</v>
      </c>
      <c r="Q276" s="223">
        <v>0.00017000000000000001</v>
      </c>
      <c r="R276" s="223">
        <f>Q276*H276</f>
        <v>0.00016320000000000001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178</v>
      </c>
      <c r="AT276" s="225" t="s">
        <v>155</v>
      </c>
      <c r="AU276" s="225" t="s">
        <v>83</v>
      </c>
      <c r="AY276" s="19" t="s">
        <v>152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81</v>
      </c>
      <c r="BK276" s="226">
        <f>ROUND(I276*H276,2)</f>
        <v>0</v>
      </c>
      <c r="BL276" s="19" t="s">
        <v>178</v>
      </c>
      <c r="BM276" s="225" t="s">
        <v>976</v>
      </c>
    </row>
    <row r="277" s="2" customFormat="1">
      <c r="A277" s="40"/>
      <c r="B277" s="41"/>
      <c r="C277" s="42"/>
      <c r="D277" s="227" t="s">
        <v>160</v>
      </c>
      <c r="E277" s="42"/>
      <c r="F277" s="228" t="s">
        <v>977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160</v>
      </c>
      <c r="AU277" s="19" t="s">
        <v>83</v>
      </c>
    </row>
    <row r="278" s="2" customFormat="1">
      <c r="A278" s="40"/>
      <c r="B278" s="41"/>
      <c r="C278" s="42"/>
      <c r="D278" s="232" t="s">
        <v>161</v>
      </c>
      <c r="E278" s="42"/>
      <c r="F278" s="233" t="s">
        <v>978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161</v>
      </c>
      <c r="AU278" s="19" t="s">
        <v>83</v>
      </c>
    </row>
    <row r="279" s="2" customFormat="1" ht="24.15" customHeight="1">
      <c r="A279" s="40"/>
      <c r="B279" s="41"/>
      <c r="C279" s="214" t="s">
        <v>552</v>
      </c>
      <c r="D279" s="214" t="s">
        <v>155</v>
      </c>
      <c r="E279" s="215" t="s">
        <v>979</v>
      </c>
      <c r="F279" s="216" t="s">
        <v>980</v>
      </c>
      <c r="G279" s="217" t="s">
        <v>177</v>
      </c>
      <c r="H279" s="218">
        <v>6.7199999999999998</v>
      </c>
      <c r="I279" s="219"/>
      <c r="J279" s="220">
        <f>ROUND(I279*H279,2)</f>
        <v>0</v>
      </c>
      <c r="K279" s="216" t="s">
        <v>168</v>
      </c>
      <c r="L279" s="46"/>
      <c r="M279" s="221" t="s">
        <v>19</v>
      </c>
      <c r="N279" s="222" t="s">
        <v>45</v>
      </c>
      <c r="O279" s="86"/>
      <c r="P279" s="223">
        <f>O279*H279</f>
        <v>0</v>
      </c>
      <c r="Q279" s="223">
        <v>0.00027</v>
      </c>
      <c r="R279" s="223">
        <f>Q279*H279</f>
        <v>0.0018143999999999999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178</v>
      </c>
      <c r="AT279" s="225" t="s">
        <v>155</v>
      </c>
      <c r="AU279" s="225" t="s">
        <v>83</v>
      </c>
      <c r="AY279" s="19" t="s">
        <v>152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81</v>
      </c>
      <c r="BK279" s="226">
        <f>ROUND(I279*H279,2)</f>
        <v>0</v>
      </c>
      <c r="BL279" s="19" t="s">
        <v>178</v>
      </c>
      <c r="BM279" s="225" t="s">
        <v>500</v>
      </c>
    </row>
    <row r="280" s="2" customFormat="1">
      <c r="A280" s="40"/>
      <c r="B280" s="41"/>
      <c r="C280" s="42"/>
      <c r="D280" s="227" t="s">
        <v>160</v>
      </c>
      <c r="E280" s="42"/>
      <c r="F280" s="228" t="s">
        <v>981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160</v>
      </c>
      <c r="AU280" s="19" t="s">
        <v>83</v>
      </c>
    </row>
    <row r="281" s="2" customFormat="1">
      <c r="A281" s="40"/>
      <c r="B281" s="41"/>
      <c r="C281" s="42"/>
      <c r="D281" s="232" t="s">
        <v>161</v>
      </c>
      <c r="E281" s="42"/>
      <c r="F281" s="233" t="s">
        <v>982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161</v>
      </c>
      <c r="AU281" s="19" t="s">
        <v>83</v>
      </c>
    </row>
    <row r="282" s="13" customFormat="1">
      <c r="A282" s="13"/>
      <c r="B282" s="244"/>
      <c r="C282" s="245"/>
      <c r="D282" s="227" t="s">
        <v>191</v>
      </c>
      <c r="E282" s="246" t="s">
        <v>19</v>
      </c>
      <c r="F282" s="247" t="s">
        <v>983</v>
      </c>
      <c r="G282" s="245"/>
      <c r="H282" s="248">
        <v>6.7199999999999998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4" t="s">
        <v>191</v>
      </c>
      <c r="AU282" s="254" t="s">
        <v>83</v>
      </c>
      <c r="AV282" s="13" t="s">
        <v>83</v>
      </c>
      <c r="AW282" s="13" t="s">
        <v>35</v>
      </c>
      <c r="AX282" s="13" t="s">
        <v>74</v>
      </c>
      <c r="AY282" s="254" t="s">
        <v>152</v>
      </c>
    </row>
    <row r="283" s="14" customFormat="1">
      <c r="A283" s="14"/>
      <c r="B283" s="255"/>
      <c r="C283" s="256"/>
      <c r="D283" s="227" t="s">
        <v>191</v>
      </c>
      <c r="E283" s="257" t="s">
        <v>19</v>
      </c>
      <c r="F283" s="258" t="s">
        <v>193</v>
      </c>
      <c r="G283" s="256"/>
      <c r="H283" s="259">
        <v>6.7199999999999998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5" t="s">
        <v>191</v>
      </c>
      <c r="AU283" s="265" t="s">
        <v>83</v>
      </c>
      <c r="AV283" s="14" t="s">
        <v>88</v>
      </c>
      <c r="AW283" s="14" t="s">
        <v>35</v>
      </c>
      <c r="AX283" s="14" t="s">
        <v>81</v>
      </c>
      <c r="AY283" s="265" t="s">
        <v>152</v>
      </c>
    </row>
    <row r="284" s="2" customFormat="1" ht="21.75" customHeight="1">
      <c r="A284" s="40"/>
      <c r="B284" s="41"/>
      <c r="C284" s="214" t="s">
        <v>335</v>
      </c>
      <c r="D284" s="214" t="s">
        <v>155</v>
      </c>
      <c r="E284" s="215" t="s">
        <v>984</v>
      </c>
      <c r="F284" s="216" t="s">
        <v>985</v>
      </c>
      <c r="G284" s="217" t="s">
        <v>177</v>
      </c>
      <c r="H284" s="218">
        <v>6.7199999999999998</v>
      </c>
      <c r="I284" s="219"/>
      <c r="J284" s="220">
        <f>ROUND(I284*H284,2)</f>
        <v>0</v>
      </c>
      <c r="K284" s="216" t="s">
        <v>168</v>
      </c>
      <c r="L284" s="46"/>
      <c r="M284" s="221" t="s">
        <v>19</v>
      </c>
      <c r="N284" s="222" t="s">
        <v>45</v>
      </c>
      <c r="O284" s="86"/>
      <c r="P284" s="223">
        <f>O284*H284</f>
        <v>0</v>
      </c>
      <c r="Q284" s="223">
        <v>0.00023000000000000001</v>
      </c>
      <c r="R284" s="223">
        <f>Q284*H284</f>
        <v>0.0015456000000000001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178</v>
      </c>
      <c r="AT284" s="225" t="s">
        <v>155</v>
      </c>
      <c r="AU284" s="225" t="s">
        <v>83</v>
      </c>
      <c r="AY284" s="19" t="s">
        <v>152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81</v>
      </c>
      <c r="BK284" s="226">
        <f>ROUND(I284*H284,2)</f>
        <v>0</v>
      </c>
      <c r="BL284" s="19" t="s">
        <v>178</v>
      </c>
      <c r="BM284" s="225" t="s">
        <v>986</v>
      </c>
    </row>
    <row r="285" s="2" customFormat="1">
      <c r="A285" s="40"/>
      <c r="B285" s="41"/>
      <c r="C285" s="42"/>
      <c r="D285" s="227" t="s">
        <v>160</v>
      </c>
      <c r="E285" s="42"/>
      <c r="F285" s="228" t="s">
        <v>987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160</v>
      </c>
      <c r="AU285" s="19" t="s">
        <v>83</v>
      </c>
    </row>
    <row r="286" s="2" customFormat="1">
      <c r="A286" s="40"/>
      <c r="B286" s="41"/>
      <c r="C286" s="42"/>
      <c r="D286" s="232" t="s">
        <v>161</v>
      </c>
      <c r="E286" s="42"/>
      <c r="F286" s="233" t="s">
        <v>988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161</v>
      </c>
      <c r="AU286" s="19" t="s">
        <v>83</v>
      </c>
    </row>
    <row r="287" s="2" customFormat="1" ht="21.75" customHeight="1">
      <c r="A287" s="40"/>
      <c r="B287" s="41"/>
      <c r="C287" s="214" t="s">
        <v>559</v>
      </c>
      <c r="D287" s="214" t="s">
        <v>155</v>
      </c>
      <c r="E287" s="215" t="s">
        <v>989</v>
      </c>
      <c r="F287" s="216" t="s">
        <v>990</v>
      </c>
      <c r="G287" s="217" t="s">
        <v>177</v>
      </c>
      <c r="H287" s="218">
        <v>6.7199999999999998</v>
      </c>
      <c r="I287" s="219"/>
      <c r="J287" s="220">
        <f>ROUND(I287*H287,2)</f>
        <v>0</v>
      </c>
      <c r="K287" s="216" t="s">
        <v>168</v>
      </c>
      <c r="L287" s="46"/>
      <c r="M287" s="221" t="s">
        <v>19</v>
      </c>
      <c r="N287" s="222" t="s">
        <v>45</v>
      </c>
      <c r="O287" s="86"/>
      <c r="P287" s="223">
        <f>O287*H287</f>
        <v>0</v>
      </c>
      <c r="Q287" s="223">
        <v>0.00021000000000000001</v>
      </c>
      <c r="R287" s="223">
        <f>Q287*H287</f>
        <v>0.0014112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178</v>
      </c>
      <c r="AT287" s="225" t="s">
        <v>155</v>
      </c>
      <c r="AU287" s="225" t="s">
        <v>83</v>
      </c>
      <c r="AY287" s="19" t="s">
        <v>152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81</v>
      </c>
      <c r="BK287" s="226">
        <f>ROUND(I287*H287,2)</f>
        <v>0</v>
      </c>
      <c r="BL287" s="19" t="s">
        <v>178</v>
      </c>
      <c r="BM287" s="225" t="s">
        <v>506</v>
      </c>
    </row>
    <row r="288" s="2" customFormat="1">
      <c r="A288" s="40"/>
      <c r="B288" s="41"/>
      <c r="C288" s="42"/>
      <c r="D288" s="227" t="s">
        <v>160</v>
      </c>
      <c r="E288" s="42"/>
      <c r="F288" s="228" t="s">
        <v>991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160</v>
      </c>
      <c r="AU288" s="19" t="s">
        <v>83</v>
      </c>
    </row>
    <row r="289" s="2" customFormat="1">
      <c r="A289" s="40"/>
      <c r="B289" s="41"/>
      <c r="C289" s="42"/>
      <c r="D289" s="232" t="s">
        <v>161</v>
      </c>
      <c r="E289" s="42"/>
      <c r="F289" s="233" t="s">
        <v>992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161</v>
      </c>
      <c r="AU289" s="19" t="s">
        <v>83</v>
      </c>
    </row>
    <row r="290" s="12" customFormat="1" ht="22.8" customHeight="1">
      <c r="A290" s="12"/>
      <c r="B290" s="198"/>
      <c r="C290" s="199"/>
      <c r="D290" s="200" t="s">
        <v>73</v>
      </c>
      <c r="E290" s="212" t="s">
        <v>993</v>
      </c>
      <c r="F290" s="212" t="s">
        <v>994</v>
      </c>
      <c r="G290" s="199"/>
      <c r="H290" s="199"/>
      <c r="I290" s="202"/>
      <c r="J290" s="213">
        <f>BK290</f>
        <v>0</v>
      </c>
      <c r="K290" s="199"/>
      <c r="L290" s="204"/>
      <c r="M290" s="205"/>
      <c r="N290" s="206"/>
      <c r="O290" s="206"/>
      <c r="P290" s="207">
        <f>SUM(P291:P308)</f>
        <v>0</v>
      </c>
      <c r="Q290" s="206"/>
      <c r="R290" s="207">
        <f>SUM(R291:R308)</f>
        <v>0.41285179999999999</v>
      </c>
      <c r="S290" s="206"/>
      <c r="T290" s="208">
        <f>SUM(T291:T308)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9" t="s">
        <v>83</v>
      </c>
      <c r="AT290" s="210" t="s">
        <v>73</v>
      </c>
      <c r="AU290" s="210" t="s">
        <v>81</v>
      </c>
      <c r="AY290" s="209" t="s">
        <v>152</v>
      </c>
      <c r="BK290" s="211">
        <f>SUM(BK291:BK308)</f>
        <v>0</v>
      </c>
    </row>
    <row r="291" s="2" customFormat="1" ht="24.15" customHeight="1">
      <c r="A291" s="40"/>
      <c r="B291" s="41"/>
      <c r="C291" s="214" t="s">
        <v>339</v>
      </c>
      <c r="D291" s="214" t="s">
        <v>155</v>
      </c>
      <c r="E291" s="215" t="s">
        <v>995</v>
      </c>
      <c r="F291" s="216" t="s">
        <v>996</v>
      </c>
      <c r="G291" s="217" t="s">
        <v>177</v>
      </c>
      <c r="H291" s="218">
        <v>170.87799999999999</v>
      </c>
      <c r="I291" s="219"/>
      <c r="J291" s="220">
        <f>ROUND(I291*H291,2)</f>
        <v>0</v>
      </c>
      <c r="K291" s="216" t="s">
        <v>168</v>
      </c>
      <c r="L291" s="46"/>
      <c r="M291" s="221" t="s">
        <v>19</v>
      </c>
      <c r="N291" s="222" t="s">
        <v>45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178</v>
      </c>
      <c r="AT291" s="225" t="s">
        <v>155</v>
      </c>
      <c r="AU291" s="225" t="s">
        <v>83</v>
      </c>
      <c r="AY291" s="19" t="s">
        <v>152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81</v>
      </c>
      <c r="BK291" s="226">
        <f>ROUND(I291*H291,2)</f>
        <v>0</v>
      </c>
      <c r="BL291" s="19" t="s">
        <v>178</v>
      </c>
      <c r="BM291" s="225" t="s">
        <v>509</v>
      </c>
    </row>
    <row r="292" s="2" customFormat="1">
      <c r="A292" s="40"/>
      <c r="B292" s="41"/>
      <c r="C292" s="42"/>
      <c r="D292" s="227" t="s">
        <v>160</v>
      </c>
      <c r="E292" s="42"/>
      <c r="F292" s="228" t="s">
        <v>997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160</v>
      </c>
      <c r="AU292" s="19" t="s">
        <v>83</v>
      </c>
    </row>
    <row r="293" s="2" customFormat="1">
      <c r="A293" s="40"/>
      <c r="B293" s="41"/>
      <c r="C293" s="42"/>
      <c r="D293" s="232" t="s">
        <v>161</v>
      </c>
      <c r="E293" s="42"/>
      <c r="F293" s="233" t="s">
        <v>998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161</v>
      </c>
      <c r="AU293" s="19" t="s">
        <v>83</v>
      </c>
    </row>
    <row r="294" s="13" customFormat="1">
      <c r="A294" s="13"/>
      <c r="B294" s="244"/>
      <c r="C294" s="245"/>
      <c r="D294" s="227" t="s">
        <v>191</v>
      </c>
      <c r="E294" s="246" t="s">
        <v>19</v>
      </c>
      <c r="F294" s="247" t="s">
        <v>999</v>
      </c>
      <c r="G294" s="245"/>
      <c r="H294" s="248">
        <v>170.87799999999999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4" t="s">
        <v>191</v>
      </c>
      <c r="AU294" s="254" t="s">
        <v>83</v>
      </c>
      <c r="AV294" s="13" t="s">
        <v>83</v>
      </c>
      <c r="AW294" s="13" t="s">
        <v>35</v>
      </c>
      <c r="AX294" s="13" t="s">
        <v>74</v>
      </c>
      <c r="AY294" s="254" t="s">
        <v>152</v>
      </c>
    </row>
    <row r="295" s="14" customFormat="1">
      <c r="A295" s="14"/>
      <c r="B295" s="255"/>
      <c r="C295" s="256"/>
      <c r="D295" s="227" t="s">
        <v>191</v>
      </c>
      <c r="E295" s="257" t="s">
        <v>19</v>
      </c>
      <c r="F295" s="258" t="s">
        <v>193</v>
      </c>
      <c r="G295" s="256"/>
      <c r="H295" s="259">
        <v>170.87799999999999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5" t="s">
        <v>191</v>
      </c>
      <c r="AU295" s="265" t="s">
        <v>83</v>
      </c>
      <c r="AV295" s="14" t="s">
        <v>88</v>
      </c>
      <c r="AW295" s="14" t="s">
        <v>35</v>
      </c>
      <c r="AX295" s="14" t="s">
        <v>81</v>
      </c>
      <c r="AY295" s="265" t="s">
        <v>152</v>
      </c>
    </row>
    <row r="296" s="2" customFormat="1" ht="24.15" customHeight="1">
      <c r="A296" s="40"/>
      <c r="B296" s="41"/>
      <c r="C296" s="214" t="s">
        <v>566</v>
      </c>
      <c r="D296" s="214" t="s">
        <v>155</v>
      </c>
      <c r="E296" s="215" t="s">
        <v>1000</v>
      </c>
      <c r="F296" s="216" t="s">
        <v>1001</v>
      </c>
      <c r="G296" s="217" t="s">
        <v>177</v>
      </c>
      <c r="H296" s="218">
        <v>170.87799999999999</v>
      </c>
      <c r="I296" s="219"/>
      <c r="J296" s="220">
        <f>ROUND(I296*H296,2)</f>
        <v>0</v>
      </c>
      <c r="K296" s="216" t="s">
        <v>168</v>
      </c>
      <c r="L296" s="46"/>
      <c r="M296" s="221" t="s">
        <v>19</v>
      </c>
      <c r="N296" s="222" t="s">
        <v>45</v>
      </c>
      <c r="O296" s="86"/>
      <c r="P296" s="223">
        <f>O296*H296</f>
        <v>0</v>
      </c>
      <c r="Q296" s="223">
        <v>0.00021000000000000001</v>
      </c>
      <c r="R296" s="223">
        <f>Q296*H296</f>
        <v>0.03588438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178</v>
      </c>
      <c r="AT296" s="225" t="s">
        <v>155</v>
      </c>
      <c r="AU296" s="225" t="s">
        <v>83</v>
      </c>
      <c r="AY296" s="19" t="s">
        <v>152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81</v>
      </c>
      <c r="BK296" s="226">
        <f>ROUND(I296*H296,2)</f>
        <v>0</v>
      </c>
      <c r="BL296" s="19" t="s">
        <v>178</v>
      </c>
      <c r="BM296" s="225" t="s">
        <v>513</v>
      </c>
    </row>
    <row r="297" s="2" customFormat="1">
      <c r="A297" s="40"/>
      <c r="B297" s="41"/>
      <c r="C297" s="42"/>
      <c r="D297" s="227" t="s">
        <v>160</v>
      </c>
      <c r="E297" s="42"/>
      <c r="F297" s="228" t="s">
        <v>1002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160</v>
      </c>
      <c r="AU297" s="19" t="s">
        <v>83</v>
      </c>
    </row>
    <row r="298" s="2" customFormat="1">
      <c r="A298" s="40"/>
      <c r="B298" s="41"/>
      <c r="C298" s="42"/>
      <c r="D298" s="232" t="s">
        <v>161</v>
      </c>
      <c r="E298" s="42"/>
      <c r="F298" s="233" t="s">
        <v>1003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161</v>
      </c>
      <c r="AU298" s="19" t="s">
        <v>83</v>
      </c>
    </row>
    <row r="299" s="2" customFormat="1" ht="33" customHeight="1">
      <c r="A299" s="40"/>
      <c r="B299" s="41"/>
      <c r="C299" s="214" t="s">
        <v>342</v>
      </c>
      <c r="D299" s="214" t="s">
        <v>155</v>
      </c>
      <c r="E299" s="215" t="s">
        <v>1004</v>
      </c>
      <c r="F299" s="216" t="s">
        <v>1005</v>
      </c>
      <c r="G299" s="217" t="s">
        <v>177</v>
      </c>
      <c r="H299" s="218">
        <v>132.268</v>
      </c>
      <c r="I299" s="219"/>
      <c r="J299" s="220">
        <f>ROUND(I299*H299,2)</f>
        <v>0</v>
      </c>
      <c r="K299" s="216" t="s">
        <v>168</v>
      </c>
      <c r="L299" s="46"/>
      <c r="M299" s="221" t="s">
        <v>19</v>
      </c>
      <c r="N299" s="222" t="s">
        <v>45</v>
      </c>
      <c r="O299" s="86"/>
      <c r="P299" s="223">
        <f>O299*H299</f>
        <v>0</v>
      </c>
      <c r="Q299" s="223">
        <v>0.00029</v>
      </c>
      <c r="R299" s="223">
        <f>Q299*H299</f>
        <v>0.038357719999999998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178</v>
      </c>
      <c r="AT299" s="225" t="s">
        <v>155</v>
      </c>
      <c r="AU299" s="225" t="s">
        <v>83</v>
      </c>
      <c r="AY299" s="19" t="s">
        <v>152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81</v>
      </c>
      <c r="BK299" s="226">
        <f>ROUND(I299*H299,2)</f>
        <v>0</v>
      </c>
      <c r="BL299" s="19" t="s">
        <v>178</v>
      </c>
      <c r="BM299" s="225" t="s">
        <v>516</v>
      </c>
    </row>
    <row r="300" s="2" customFormat="1">
      <c r="A300" s="40"/>
      <c r="B300" s="41"/>
      <c r="C300" s="42"/>
      <c r="D300" s="227" t="s">
        <v>160</v>
      </c>
      <c r="E300" s="42"/>
      <c r="F300" s="228" t="s">
        <v>1006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160</v>
      </c>
      <c r="AU300" s="19" t="s">
        <v>83</v>
      </c>
    </row>
    <row r="301" s="2" customFormat="1">
      <c r="A301" s="40"/>
      <c r="B301" s="41"/>
      <c r="C301" s="42"/>
      <c r="D301" s="232" t="s">
        <v>161</v>
      </c>
      <c r="E301" s="42"/>
      <c r="F301" s="233" t="s">
        <v>1007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161</v>
      </c>
      <c r="AU301" s="19" t="s">
        <v>83</v>
      </c>
    </row>
    <row r="302" s="13" customFormat="1">
      <c r="A302" s="13"/>
      <c r="B302" s="244"/>
      <c r="C302" s="245"/>
      <c r="D302" s="227" t="s">
        <v>191</v>
      </c>
      <c r="E302" s="246" t="s">
        <v>19</v>
      </c>
      <c r="F302" s="247" t="s">
        <v>1008</v>
      </c>
      <c r="G302" s="245"/>
      <c r="H302" s="248">
        <v>132.268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191</v>
      </c>
      <c r="AU302" s="254" t="s">
        <v>83</v>
      </c>
      <c r="AV302" s="13" t="s">
        <v>83</v>
      </c>
      <c r="AW302" s="13" t="s">
        <v>35</v>
      </c>
      <c r="AX302" s="13" t="s">
        <v>74</v>
      </c>
      <c r="AY302" s="254" t="s">
        <v>152</v>
      </c>
    </row>
    <row r="303" s="14" customFormat="1">
      <c r="A303" s="14"/>
      <c r="B303" s="255"/>
      <c r="C303" s="256"/>
      <c r="D303" s="227" t="s">
        <v>191</v>
      </c>
      <c r="E303" s="257" t="s">
        <v>19</v>
      </c>
      <c r="F303" s="258" t="s">
        <v>193</v>
      </c>
      <c r="G303" s="256"/>
      <c r="H303" s="259">
        <v>132.268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5" t="s">
        <v>191</v>
      </c>
      <c r="AU303" s="265" t="s">
        <v>83</v>
      </c>
      <c r="AV303" s="14" t="s">
        <v>88</v>
      </c>
      <c r="AW303" s="14" t="s">
        <v>35</v>
      </c>
      <c r="AX303" s="14" t="s">
        <v>81</v>
      </c>
      <c r="AY303" s="265" t="s">
        <v>152</v>
      </c>
    </row>
    <row r="304" s="2" customFormat="1" ht="24.15" customHeight="1">
      <c r="A304" s="40"/>
      <c r="B304" s="41"/>
      <c r="C304" s="214" t="s">
        <v>573</v>
      </c>
      <c r="D304" s="214" t="s">
        <v>155</v>
      </c>
      <c r="E304" s="215" t="s">
        <v>1009</v>
      </c>
      <c r="F304" s="216" t="s">
        <v>1010</v>
      </c>
      <c r="G304" s="217" t="s">
        <v>177</v>
      </c>
      <c r="H304" s="218">
        <v>38.609999999999999</v>
      </c>
      <c r="I304" s="219"/>
      <c r="J304" s="220">
        <f>ROUND(I304*H304,2)</f>
        <v>0</v>
      </c>
      <c r="K304" s="216" t="s">
        <v>168</v>
      </c>
      <c r="L304" s="46"/>
      <c r="M304" s="221" t="s">
        <v>19</v>
      </c>
      <c r="N304" s="222" t="s">
        <v>45</v>
      </c>
      <c r="O304" s="86"/>
      <c r="P304" s="223">
        <f>O304*H304</f>
        <v>0</v>
      </c>
      <c r="Q304" s="223">
        <v>0.00877</v>
      </c>
      <c r="R304" s="223">
        <f>Q304*H304</f>
        <v>0.33860970000000001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178</v>
      </c>
      <c r="AT304" s="225" t="s">
        <v>155</v>
      </c>
      <c r="AU304" s="225" t="s">
        <v>83</v>
      </c>
      <c r="AY304" s="19" t="s">
        <v>152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81</v>
      </c>
      <c r="BK304" s="226">
        <f>ROUND(I304*H304,2)</f>
        <v>0</v>
      </c>
      <c r="BL304" s="19" t="s">
        <v>178</v>
      </c>
      <c r="BM304" s="225" t="s">
        <v>520</v>
      </c>
    </row>
    <row r="305" s="2" customFormat="1">
      <c r="A305" s="40"/>
      <c r="B305" s="41"/>
      <c r="C305" s="42"/>
      <c r="D305" s="227" t="s">
        <v>160</v>
      </c>
      <c r="E305" s="42"/>
      <c r="F305" s="228" t="s">
        <v>1011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160</v>
      </c>
      <c r="AU305" s="19" t="s">
        <v>83</v>
      </c>
    </row>
    <row r="306" s="2" customFormat="1">
      <c r="A306" s="40"/>
      <c r="B306" s="41"/>
      <c r="C306" s="42"/>
      <c r="D306" s="232" t="s">
        <v>161</v>
      </c>
      <c r="E306" s="42"/>
      <c r="F306" s="233" t="s">
        <v>1012</v>
      </c>
      <c r="G306" s="42"/>
      <c r="H306" s="42"/>
      <c r="I306" s="229"/>
      <c r="J306" s="42"/>
      <c r="K306" s="42"/>
      <c r="L306" s="46"/>
      <c r="M306" s="230"/>
      <c r="N306" s="231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161</v>
      </c>
      <c r="AU306" s="19" t="s">
        <v>83</v>
      </c>
    </row>
    <row r="307" s="13" customFormat="1">
      <c r="A307" s="13"/>
      <c r="B307" s="244"/>
      <c r="C307" s="245"/>
      <c r="D307" s="227" t="s">
        <v>191</v>
      </c>
      <c r="E307" s="246" t="s">
        <v>19</v>
      </c>
      <c r="F307" s="247" t="s">
        <v>1013</v>
      </c>
      <c r="G307" s="245"/>
      <c r="H307" s="248">
        <v>38.609999999999999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4" t="s">
        <v>191</v>
      </c>
      <c r="AU307" s="254" t="s">
        <v>83</v>
      </c>
      <c r="AV307" s="13" t="s">
        <v>83</v>
      </c>
      <c r="AW307" s="13" t="s">
        <v>35</v>
      </c>
      <c r="AX307" s="13" t="s">
        <v>74</v>
      </c>
      <c r="AY307" s="254" t="s">
        <v>152</v>
      </c>
    </row>
    <row r="308" s="14" customFormat="1">
      <c r="A308" s="14"/>
      <c r="B308" s="255"/>
      <c r="C308" s="256"/>
      <c r="D308" s="227" t="s">
        <v>191</v>
      </c>
      <c r="E308" s="257" t="s">
        <v>19</v>
      </c>
      <c r="F308" s="258" t="s">
        <v>193</v>
      </c>
      <c r="G308" s="256"/>
      <c r="H308" s="259">
        <v>38.609999999999999</v>
      </c>
      <c r="I308" s="260"/>
      <c r="J308" s="256"/>
      <c r="K308" s="256"/>
      <c r="L308" s="261"/>
      <c r="M308" s="267"/>
      <c r="N308" s="268"/>
      <c r="O308" s="268"/>
      <c r="P308" s="268"/>
      <c r="Q308" s="268"/>
      <c r="R308" s="268"/>
      <c r="S308" s="268"/>
      <c r="T308" s="26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5" t="s">
        <v>191</v>
      </c>
      <c r="AU308" s="265" t="s">
        <v>83</v>
      </c>
      <c r="AV308" s="14" t="s">
        <v>88</v>
      </c>
      <c r="AW308" s="14" t="s">
        <v>35</v>
      </c>
      <c r="AX308" s="14" t="s">
        <v>81</v>
      </c>
      <c r="AY308" s="265" t="s">
        <v>152</v>
      </c>
    </row>
    <row r="309" s="2" customFormat="1" ht="6.96" customHeight="1">
      <c r="A309" s="40"/>
      <c r="B309" s="61"/>
      <c r="C309" s="62"/>
      <c r="D309" s="62"/>
      <c r="E309" s="62"/>
      <c r="F309" s="62"/>
      <c r="G309" s="62"/>
      <c r="H309" s="62"/>
      <c r="I309" s="62"/>
      <c r="J309" s="62"/>
      <c r="K309" s="62"/>
      <c r="L309" s="46"/>
      <c r="M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</row>
  </sheetData>
  <sheetProtection sheet="1" autoFilter="0" formatColumns="0" formatRows="0" objects="1" scenarios="1" spinCount="100000" saltValue="IQ9m9pJFi+5w03CLtKBVJuqKNxDSbn8pn7+9OLK3ctLvPmGNUiUwex05dVGMdhAjiGbVtf3EjkQx7eQcZguRXA==" hashValue="W/3yWeeoQroKldKGgFWlfvoiXcyABudIyY3RN9ytvG49y1unxLZbpDParqCGuDjwo0iefXfO/V7OoeBgWYZ9TQ==" algorithmName="SHA-512" password="CC35"/>
  <autoFilter ref="C96:K3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2" r:id="rId1" display="https://podminky.urs.cz/item/CS_URS_2025_02/611131321"/>
    <hyperlink ref="F107" r:id="rId2" display="https://podminky.urs.cz/item/CS_URS_2025_02/611325416"/>
    <hyperlink ref="F112" r:id="rId3" display="https://podminky.urs.cz/item/CS_URS_2025_02/612131321"/>
    <hyperlink ref="F119" r:id="rId4" display="https://podminky.urs.cz/item/CS_URS_2025_02/612325111"/>
    <hyperlink ref="F125" r:id="rId5" display="https://podminky.urs.cz/item/CS_URS_2025_02/612325416"/>
    <hyperlink ref="F128" r:id="rId6" display="https://podminky.urs.cz/item/CS_URS_2025_02/629991011"/>
    <hyperlink ref="F133" r:id="rId7" display="https://podminky.urs.cz/item/CS_URS_2025_02/631311121"/>
    <hyperlink ref="F139" r:id="rId8" display="https://podminky.urs.cz/item/CS_URS_2025_02/631312141"/>
    <hyperlink ref="F146" r:id="rId9" display="https://podminky.urs.cz/item/CS_URS_2025_02/949101112"/>
    <hyperlink ref="F151" r:id="rId10" display="https://podminky.urs.cz/item/CS_URS_2025_02/952901111"/>
    <hyperlink ref="F155" r:id="rId11" display="https://podminky.urs.cz/item/CS_URS_2025_02/998011002"/>
    <hyperlink ref="F160" r:id="rId12" display="https://podminky.urs.cz/item/CS_URS_2025_02/714121012"/>
    <hyperlink ref="F171" r:id="rId13" display="https://podminky.urs.cz/item/CS_URS_2025_02/714123001"/>
    <hyperlink ref="F181" r:id="rId14" display="https://podminky.urs.cz/item/CS_URS_2025_02/998714102"/>
    <hyperlink ref="F185" r:id="rId15" display="https://podminky.urs.cz/item/CS_URS_2025_02/766660001"/>
    <hyperlink ref="F192" r:id="rId16" display="https://podminky.urs.cz/item/CS_URS_2025_02/998766102"/>
    <hyperlink ref="F196" r:id="rId17" display="https://podminky.urs.cz/item/CS_URS_2025_02/767649194"/>
    <hyperlink ref="F201" r:id="rId18" display="https://podminky.urs.cz/item/CS_URS_2025_02/998767101"/>
    <hyperlink ref="F205" r:id="rId19" display="https://podminky.urs.cz/item/CS_URS_2025_02/771161021"/>
    <hyperlink ref="F214" r:id="rId20" display="https://podminky.urs.cz/item/CS_URS_2025_02/776111311"/>
    <hyperlink ref="F219" r:id="rId21" display="https://podminky.urs.cz/item/CS_URS_2025_02/776141121"/>
    <hyperlink ref="F222" r:id="rId22" display="https://podminky.urs.cz/item/CS_URS_2025_02/776221111"/>
    <hyperlink ref="F229" r:id="rId23" display="https://podminky.urs.cz/item/CS_URS_2025_02/776411112"/>
    <hyperlink ref="F238" r:id="rId24" display="https://podminky.urs.cz/item/CS_URS_2025_02/998776102"/>
    <hyperlink ref="F242" r:id="rId25" display="https://podminky.urs.cz/item/CS_URS_2025_02/781111011"/>
    <hyperlink ref="F247" r:id="rId26" display="https://podminky.urs.cz/item/CS_URS_2025_02/781121011"/>
    <hyperlink ref="F250" r:id="rId27" display="https://podminky.urs.cz/item/CS_URS_2025_02/781131112"/>
    <hyperlink ref="F253" r:id="rId28" display="https://podminky.urs.cz/item/CS_URS_2025_02/781474117"/>
    <hyperlink ref="F260" r:id="rId29" display="https://podminky.urs.cz/item/CS_URS_2023_02/781477111"/>
    <hyperlink ref="F263" r:id="rId30" display="https://podminky.urs.cz/item/CS_URS_2023_02/781477114"/>
    <hyperlink ref="F266" r:id="rId31" display="https://podminky.urs.cz/item/CS_URS_2025_02/998781102"/>
    <hyperlink ref="F270" r:id="rId32" display="https://podminky.urs.cz/item/CS_URS_2025_02/783301311"/>
    <hyperlink ref="F275" r:id="rId33" display="https://podminky.urs.cz/item/CS_URS_2025_02/783324101"/>
    <hyperlink ref="F278" r:id="rId34" display="https://podminky.urs.cz/item/CS_URS_2025_02/783327101"/>
    <hyperlink ref="F281" r:id="rId35" display="https://podminky.urs.cz/item/CS_URS_2025_02/783601305"/>
    <hyperlink ref="F286" r:id="rId36" display="https://podminky.urs.cz/item/CS_URS_2025_02/783624101"/>
    <hyperlink ref="F289" r:id="rId37" display="https://podminky.urs.cz/item/CS_URS_2025_02/783627101"/>
    <hyperlink ref="F293" r:id="rId38" display="https://podminky.urs.cz/item/CS_URS_2025_02/784111001"/>
    <hyperlink ref="F298" r:id="rId39" display="https://podminky.urs.cz/item/CS_URS_2025_02/784181101"/>
    <hyperlink ref="F301" r:id="rId40" display="https://podminky.urs.cz/item/CS_URS_2025_02/784211101"/>
    <hyperlink ref="F306" r:id="rId41" display="https://podminky.urs.cz/item/CS_URS_2025_02/784660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121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IROP výzva 37 (ZŠ Písečná)</v>
      </c>
      <c r="F7" s="144"/>
      <c r="G7" s="144"/>
      <c r="H7" s="144"/>
      <c r="L7" s="22"/>
    </row>
    <row r="8" s="1" customFormat="1" ht="12" customHeight="1">
      <c r="B8" s="22"/>
      <c r="D8" s="144" t="s">
        <v>122</v>
      </c>
      <c r="L8" s="22"/>
    </row>
    <row r="9" s="2" customFormat="1" ht="16.5" customHeight="1">
      <c r="A9" s="40"/>
      <c r="B9" s="46"/>
      <c r="C9" s="40"/>
      <c r="D9" s="40"/>
      <c r="E9" s="145" t="s">
        <v>700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1014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29. 1. 2026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ROUND((SUM(BE93:BE161)),  2)</f>
        <v>0</v>
      </c>
      <c r="G35" s="40"/>
      <c r="H35" s="40"/>
      <c r="I35" s="159">
        <v>0.20999999999999999</v>
      </c>
      <c r="J35" s="158">
        <f>ROUND(((SUM(BE93:BE161))*I35),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ROUND((SUM(BF93:BF161)),  2)</f>
        <v>0</v>
      </c>
      <c r="G36" s="40"/>
      <c r="H36" s="40"/>
      <c r="I36" s="159">
        <v>0.12</v>
      </c>
      <c r="J36" s="158">
        <f>ROUND(((SUM(BF93:BF161))*I36),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ROUND((SUM(BG93:BG161)),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ROUND((SUM(BH93:BH161)),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ROUND((SUM(BI93:BI161)),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IROP výzva 37 (ZŠ Písečná)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700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3 - ZTI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ZŠ Písečná 5144, Chomutov</v>
      </c>
      <c r="G56" s="42"/>
      <c r="H56" s="42"/>
      <c r="I56" s="34" t="s">
        <v>23</v>
      </c>
      <c r="J56" s="74" t="str">
        <f>IF(J14="","",J14)</f>
        <v>29. 1. 2026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Statutární město Chomutov</v>
      </c>
      <c r="G58" s="42"/>
      <c r="H58" s="42"/>
      <c r="I58" s="34" t="s">
        <v>32</v>
      </c>
      <c r="J58" s="38" t="str">
        <f>E23</f>
        <v>Digitronic CZ s.r.o. Hradec Králové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127</v>
      </c>
      <c r="D61" s="173"/>
      <c r="E61" s="173"/>
      <c r="F61" s="173"/>
      <c r="G61" s="173"/>
      <c r="H61" s="173"/>
      <c r="I61" s="173"/>
      <c r="J61" s="174" t="s">
        <v>128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129</v>
      </c>
    </row>
    <row r="64" s="9" customFormat="1" ht="24.96" customHeight="1">
      <c r="A64" s="9"/>
      <c r="B64" s="176"/>
      <c r="C64" s="177"/>
      <c r="D64" s="178" t="s">
        <v>1015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1016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1017</v>
      </c>
      <c r="E66" s="179"/>
      <c r="F66" s="179"/>
      <c r="G66" s="179"/>
      <c r="H66" s="179"/>
      <c r="I66" s="179"/>
      <c r="J66" s="180">
        <f>J102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1018</v>
      </c>
      <c r="E67" s="184"/>
      <c r="F67" s="184"/>
      <c r="G67" s="184"/>
      <c r="H67" s="184"/>
      <c r="I67" s="184"/>
      <c r="J67" s="185">
        <f>J103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1019</v>
      </c>
      <c r="E68" s="184"/>
      <c r="F68" s="184"/>
      <c r="G68" s="184"/>
      <c r="H68" s="184"/>
      <c r="I68" s="184"/>
      <c r="J68" s="185">
        <f>J110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1020</v>
      </c>
      <c r="E69" s="179"/>
      <c r="F69" s="179"/>
      <c r="G69" s="179"/>
      <c r="H69" s="179"/>
      <c r="I69" s="179"/>
      <c r="J69" s="180">
        <f>J116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1021</v>
      </c>
      <c r="E70" s="184"/>
      <c r="F70" s="184"/>
      <c r="G70" s="184"/>
      <c r="H70" s="184"/>
      <c r="I70" s="184"/>
      <c r="J70" s="185">
        <f>J117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247</v>
      </c>
      <c r="E71" s="179"/>
      <c r="F71" s="179"/>
      <c r="G71" s="179"/>
      <c r="H71" s="179"/>
      <c r="I71" s="179"/>
      <c r="J71" s="180">
        <f>J143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IROP výzva 37 (ZŠ Písečná)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122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700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124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3 - ZTI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ZŠ Písečná 5144, Chomutov</v>
      </c>
      <c r="G87" s="42"/>
      <c r="H87" s="42"/>
      <c r="I87" s="34" t="s">
        <v>23</v>
      </c>
      <c r="J87" s="74" t="str">
        <f>IF(J14="","",J14)</f>
        <v>29. 1. 2026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25</v>
      </c>
      <c r="D89" s="42"/>
      <c r="E89" s="42"/>
      <c r="F89" s="29" t="str">
        <f>E17</f>
        <v>Statutární město Chomutov</v>
      </c>
      <c r="G89" s="42"/>
      <c r="H89" s="42"/>
      <c r="I89" s="34" t="s">
        <v>32</v>
      </c>
      <c r="J89" s="38" t="str">
        <f>E23</f>
        <v>Digitronic CZ s.r.o. Hradec Králové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30</v>
      </c>
      <c r="D90" s="42"/>
      <c r="E90" s="42"/>
      <c r="F90" s="29" t="str">
        <f>IF(E20="","",E20)</f>
        <v>Vyplň údaj</v>
      </c>
      <c r="G90" s="42"/>
      <c r="H90" s="42"/>
      <c r="I90" s="34" t="s">
        <v>36</v>
      </c>
      <c r="J90" s="38" t="str">
        <f>E26</f>
        <v xml:space="preserve"> 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138</v>
      </c>
      <c r="D92" s="190" t="s">
        <v>59</v>
      </c>
      <c r="E92" s="190" t="s">
        <v>55</v>
      </c>
      <c r="F92" s="190" t="s">
        <v>56</v>
      </c>
      <c r="G92" s="190" t="s">
        <v>139</v>
      </c>
      <c r="H92" s="190" t="s">
        <v>140</v>
      </c>
      <c r="I92" s="190" t="s">
        <v>141</v>
      </c>
      <c r="J92" s="190" t="s">
        <v>128</v>
      </c>
      <c r="K92" s="191" t="s">
        <v>142</v>
      </c>
      <c r="L92" s="192"/>
      <c r="M92" s="94" t="s">
        <v>19</v>
      </c>
      <c r="N92" s="95" t="s">
        <v>44</v>
      </c>
      <c r="O92" s="95" t="s">
        <v>143</v>
      </c>
      <c r="P92" s="95" t="s">
        <v>144</v>
      </c>
      <c r="Q92" s="95" t="s">
        <v>145</v>
      </c>
      <c r="R92" s="95" t="s">
        <v>146</v>
      </c>
      <c r="S92" s="95" t="s">
        <v>147</v>
      </c>
      <c r="T92" s="96" t="s">
        <v>148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149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P94+P102+P116+P143</f>
        <v>0</v>
      </c>
      <c r="Q93" s="98"/>
      <c r="R93" s="195">
        <f>R94+R102+R116+R143</f>
        <v>0.0076900000000000007</v>
      </c>
      <c r="S93" s="98"/>
      <c r="T93" s="196">
        <f>T94+T102+T116+T143</f>
        <v>0.02171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73</v>
      </c>
      <c r="AU93" s="19" t="s">
        <v>129</v>
      </c>
      <c r="BK93" s="197">
        <f>BK94+BK102+BK116+BK143</f>
        <v>0</v>
      </c>
    </row>
    <row r="94" s="12" customFormat="1" ht="25.92" customHeight="1">
      <c r="A94" s="12"/>
      <c r="B94" s="198"/>
      <c r="C94" s="199"/>
      <c r="D94" s="200" t="s">
        <v>73</v>
      </c>
      <c r="E94" s="201" t="s">
        <v>1022</v>
      </c>
      <c r="F94" s="201" t="s">
        <v>1023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0.001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83</v>
      </c>
      <c r="AT94" s="210" t="s">
        <v>73</v>
      </c>
      <c r="AU94" s="210" t="s">
        <v>74</v>
      </c>
      <c r="AY94" s="209" t="s">
        <v>152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73</v>
      </c>
      <c r="E95" s="212" t="s">
        <v>1024</v>
      </c>
      <c r="F95" s="212" t="s">
        <v>1025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SUM(P96:P101)</f>
        <v>0</v>
      </c>
      <c r="Q95" s="206"/>
      <c r="R95" s="207">
        <f>SUM(R96:R101)</f>
        <v>0.001</v>
      </c>
      <c r="S95" s="206"/>
      <c r="T95" s="208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73</v>
      </c>
      <c r="AU95" s="210" t="s">
        <v>81</v>
      </c>
      <c r="AY95" s="209" t="s">
        <v>152</v>
      </c>
      <c r="BK95" s="211">
        <f>SUM(BK96:BK101)</f>
        <v>0</v>
      </c>
    </row>
    <row r="96" s="2" customFormat="1" ht="16.5" customHeight="1">
      <c r="A96" s="40"/>
      <c r="B96" s="41"/>
      <c r="C96" s="214" t="s">
        <v>81</v>
      </c>
      <c r="D96" s="214" t="s">
        <v>155</v>
      </c>
      <c r="E96" s="215" t="s">
        <v>1026</v>
      </c>
      <c r="F96" s="216" t="s">
        <v>1027</v>
      </c>
      <c r="G96" s="217" t="s">
        <v>266</v>
      </c>
      <c r="H96" s="218">
        <v>2</v>
      </c>
      <c r="I96" s="219"/>
      <c r="J96" s="220">
        <f>ROUND(I96*H96,2)</f>
        <v>0</v>
      </c>
      <c r="K96" s="216" t="s">
        <v>168</v>
      </c>
      <c r="L96" s="46"/>
      <c r="M96" s="221" t="s">
        <v>19</v>
      </c>
      <c r="N96" s="222" t="s">
        <v>45</v>
      </c>
      <c r="O96" s="86"/>
      <c r="P96" s="223">
        <f>O96*H96</f>
        <v>0</v>
      </c>
      <c r="Q96" s="223">
        <v>0.00050000000000000001</v>
      </c>
      <c r="R96" s="223">
        <f>Q96*H96</f>
        <v>0.001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88</v>
      </c>
      <c r="AT96" s="225" t="s">
        <v>155</v>
      </c>
      <c r="AU96" s="225" t="s">
        <v>83</v>
      </c>
      <c r="AY96" s="19" t="s">
        <v>152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88</v>
      </c>
      <c r="BM96" s="225" t="s">
        <v>83</v>
      </c>
    </row>
    <row r="97" s="2" customFormat="1">
      <c r="A97" s="40"/>
      <c r="B97" s="41"/>
      <c r="C97" s="42"/>
      <c r="D97" s="227" t="s">
        <v>160</v>
      </c>
      <c r="E97" s="42"/>
      <c r="F97" s="228" t="s">
        <v>1028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160</v>
      </c>
      <c r="AU97" s="19" t="s">
        <v>83</v>
      </c>
    </row>
    <row r="98" s="2" customFormat="1">
      <c r="A98" s="40"/>
      <c r="B98" s="41"/>
      <c r="C98" s="42"/>
      <c r="D98" s="232" t="s">
        <v>161</v>
      </c>
      <c r="E98" s="42"/>
      <c r="F98" s="233" t="s">
        <v>1029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161</v>
      </c>
      <c r="AU98" s="19" t="s">
        <v>83</v>
      </c>
    </row>
    <row r="99" s="2" customFormat="1" ht="16.5" customHeight="1">
      <c r="A99" s="40"/>
      <c r="B99" s="41"/>
      <c r="C99" s="214" t="s">
        <v>83</v>
      </c>
      <c r="D99" s="214" t="s">
        <v>155</v>
      </c>
      <c r="E99" s="215" t="s">
        <v>1030</v>
      </c>
      <c r="F99" s="216" t="s">
        <v>1031</v>
      </c>
      <c r="G99" s="217" t="s">
        <v>158</v>
      </c>
      <c r="H99" s="218">
        <v>1</v>
      </c>
      <c r="I99" s="219"/>
      <c r="J99" s="220">
        <f>ROUND(I99*H99,2)</f>
        <v>0</v>
      </c>
      <c r="K99" s="216" t="s">
        <v>168</v>
      </c>
      <c r="L99" s="46"/>
      <c r="M99" s="221" t="s">
        <v>19</v>
      </c>
      <c r="N99" s="222" t="s">
        <v>45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88</v>
      </c>
      <c r="AT99" s="225" t="s">
        <v>155</v>
      </c>
      <c r="AU99" s="225" t="s">
        <v>83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81</v>
      </c>
      <c r="BK99" s="226">
        <f>ROUND(I99*H99,2)</f>
        <v>0</v>
      </c>
      <c r="BL99" s="19" t="s">
        <v>88</v>
      </c>
      <c r="BM99" s="225" t="s">
        <v>88</v>
      </c>
    </row>
    <row r="100" s="2" customFormat="1">
      <c r="A100" s="40"/>
      <c r="B100" s="41"/>
      <c r="C100" s="42"/>
      <c r="D100" s="227" t="s">
        <v>160</v>
      </c>
      <c r="E100" s="42"/>
      <c r="F100" s="228" t="s">
        <v>1032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160</v>
      </c>
      <c r="AU100" s="19" t="s">
        <v>83</v>
      </c>
    </row>
    <row r="101" s="2" customFormat="1">
      <c r="A101" s="40"/>
      <c r="B101" s="41"/>
      <c r="C101" s="42"/>
      <c r="D101" s="232" t="s">
        <v>161</v>
      </c>
      <c r="E101" s="42"/>
      <c r="F101" s="233" t="s">
        <v>1033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161</v>
      </c>
      <c r="AU101" s="19" t="s">
        <v>83</v>
      </c>
    </row>
    <row r="102" s="12" customFormat="1" ht="25.92" customHeight="1">
      <c r="A102" s="12"/>
      <c r="B102" s="198"/>
      <c r="C102" s="199"/>
      <c r="D102" s="200" t="s">
        <v>73</v>
      </c>
      <c r="E102" s="201" t="s">
        <v>1034</v>
      </c>
      <c r="F102" s="201" t="s">
        <v>1035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P103+P110</f>
        <v>0</v>
      </c>
      <c r="Q102" s="206"/>
      <c r="R102" s="207">
        <f>R103+R110</f>
        <v>0.0041400000000000005</v>
      </c>
      <c r="S102" s="206"/>
      <c r="T102" s="208">
        <f>T103+T110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83</v>
      </c>
      <c r="AT102" s="210" t="s">
        <v>73</v>
      </c>
      <c r="AU102" s="210" t="s">
        <v>74</v>
      </c>
      <c r="AY102" s="209" t="s">
        <v>152</v>
      </c>
      <c r="BK102" s="211">
        <f>BK103+BK110</f>
        <v>0</v>
      </c>
    </row>
    <row r="103" s="12" customFormat="1" ht="22.8" customHeight="1">
      <c r="A103" s="12"/>
      <c r="B103" s="198"/>
      <c r="C103" s="199"/>
      <c r="D103" s="200" t="s">
        <v>73</v>
      </c>
      <c r="E103" s="212" t="s">
        <v>1036</v>
      </c>
      <c r="F103" s="212" t="s">
        <v>1025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SUM(P104:P109)</f>
        <v>0</v>
      </c>
      <c r="Q103" s="206"/>
      <c r="R103" s="207">
        <f>SUM(R104:R109)</f>
        <v>0.0033400000000000001</v>
      </c>
      <c r="S103" s="206"/>
      <c r="T103" s="208">
        <f>SUM(T104:T109)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81</v>
      </c>
      <c r="AT103" s="210" t="s">
        <v>73</v>
      </c>
      <c r="AU103" s="210" t="s">
        <v>81</v>
      </c>
      <c r="AY103" s="209" t="s">
        <v>152</v>
      </c>
      <c r="BK103" s="211">
        <f>SUM(BK104:BK109)</f>
        <v>0</v>
      </c>
    </row>
    <row r="104" s="2" customFormat="1" ht="24.15" customHeight="1">
      <c r="A104" s="40"/>
      <c r="B104" s="41"/>
      <c r="C104" s="214" t="s">
        <v>106</v>
      </c>
      <c r="D104" s="214" t="s">
        <v>155</v>
      </c>
      <c r="E104" s="215" t="s">
        <v>1037</v>
      </c>
      <c r="F104" s="216" t="s">
        <v>1038</v>
      </c>
      <c r="G104" s="217" t="s">
        <v>266</v>
      </c>
      <c r="H104" s="218">
        <v>2</v>
      </c>
      <c r="I104" s="219"/>
      <c r="J104" s="220">
        <f>ROUND(I104*H104,2)</f>
        <v>0</v>
      </c>
      <c r="K104" s="216" t="s">
        <v>168</v>
      </c>
      <c r="L104" s="46"/>
      <c r="M104" s="221" t="s">
        <v>19</v>
      </c>
      <c r="N104" s="222" t="s">
        <v>45</v>
      </c>
      <c r="O104" s="86"/>
      <c r="P104" s="223">
        <f>O104*H104</f>
        <v>0</v>
      </c>
      <c r="Q104" s="223">
        <v>0.00080999999999999996</v>
      </c>
      <c r="R104" s="223">
        <f>Q104*H104</f>
        <v>0.0016199999999999999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88</v>
      </c>
      <c r="AT104" s="225" t="s">
        <v>155</v>
      </c>
      <c r="AU104" s="225" t="s">
        <v>83</v>
      </c>
      <c r="AY104" s="19" t="s">
        <v>152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88</v>
      </c>
      <c r="BM104" s="225" t="s">
        <v>91</v>
      </c>
    </row>
    <row r="105" s="2" customFormat="1">
      <c r="A105" s="40"/>
      <c r="B105" s="41"/>
      <c r="C105" s="42"/>
      <c r="D105" s="227" t="s">
        <v>160</v>
      </c>
      <c r="E105" s="42"/>
      <c r="F105" s="228" t="s">
        <v>1039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160</v>
      </c>
      <c r="AU105" s="19" t="s">
        <v>83</v>
      </c>
    </row>
    <row r="106" s="2" customFormat="1">
      <c r="A106" s="40"/>
      <c r="B106" s="41"/>
      <c r="C106" s="42"/>
      <c r="D106" s="232" t="s">
        <v>161</v>
      </c>
      <c r="E106" s="42"/>
      <c r="F106" s="233" t="s">
        <v>1040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161</v>
      </c>
      <c r="AU106" s="19" t="s">
        <v>83</v>
      </c>
    </row>
    <row r="107" s="2" customFormat="1" ht="24.15" customHeight="1">
      <c r="A107" s="40"/>
      <c r="B107" s="41"/>
      <c r="C107" s="214" t="s">
        <v>88</v>
      </c>
      <c r="D107" s="214" t="s">
        <v>155</v>
      </c>
      <c r="E107" s="215" t="s">
        <v>1041</v>
      </c>
      <c r="F107" s="216" t="s">
        <v>1042</v>
      </c>
      <c r="G107" s="217" t="s">
        <v>266</v>
      </c>
      <c r="H107" s="218">
        <v>2</v>
      </c>
      <c r="I107" s="219"/>
      <c r="J107" s="220">
        <f>ROUND(I107*H107,2)</f>
        <v>0</v>
      </c>
      <c r="K107" s="216" t="s">
        <v>168</v>
      </c>
      <c r="L107" s="46"/>
      <c r="M107" s="221" t="s">
        <v>19</v>
      </c>
      <c r="N107" s="222" t="s">
        <v>45</v>
      </c>
      <c r="O107" s="86"/>
      <c r="P107" s="223">
        <f>O107*H107</f>
        <v>0</v>
      </c>
      <c r="Q107" s="223">
        <v>0.00085999999999999998</v>
      </c>
      <c r="R107" s="223">
        <f>Q107*H107</f>
        <v>0.00172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88</v>
      </c>
      <c r="AT107" s="225" t="s">
        <v>155</v>
      </c>
      <c r="AU107" s="225" t="s">
        <v>83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81</v>
      </c>
      <c r="BK107" s="226">
        <f>ROUND(I107*H107,2)</f>
        <v>0</v>
      </c>
      <c r="BL107" s="19" t="s">
        <v>88</v>
      </c>
      <c r="BM107" s="225" t="s">
        <v>183</v>
      </c>
    </row>
    <row r="108" s="2" customFormat="1">
      <c r="A108" s="40"/>
      <c r="B108" s="41"/>
      <c r="C108" s="42"/>
      <c r="D108" s="227" t="s">
        <v>160</v>
      </c>
      <c r="E108" s="42"/>
      <c r="F108" s="228" t="s">
        <v>1043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160</v>
      </c>
      <c r="AU108" s="19" t="s">
        <v>83</v>
      </c>
    </row>
    <row r="109" s="2" customFormat="1">
      <c r="A109" s="40"/>
      <c r="B109" s="41"/>
      <c r="C109" s="42"/>
      <c r="D109" s="232" t="s">
        <v>161</v>
      </c>
      <c r="E109" s="42"/>
      <c r="F109" s="233" t="s">
        <v>1044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161</v>
      </c>
      <c r="AU109" s="19" t="s">
        <v>83</v>
      </c>
    </row>
    <row r="110" s="12" customFormat="1" ht="22.8" customHeight="1">
      <c r="A110" s="12"/>
      <c r="B110" s="198"/>
      <c r="C110" s="199"/>
      <c r="D110" s="200" t="s">
        <v>73</v>
      </c>
      <c r="E110" s="212" t="s">
        <v>1045</v>
      </c>
      <c r="F110" s="212" t="s">
        <v>1046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SUM(P111:P115)</f>
        <v>0</v>
      </c>
      <c r="Q110" s="206"/>
      <c r="R110" s="207">
        <f>SUM(R111:R115)</f>
        <v>0.00080000000000000004</v>
      </c>
      <c r="S110" s="206"/>
      <c r="T110" s="208">
        <f>SUM(T111:T115)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81</v>
      </c>
      <c r="AT110" s="210" t="s">
        <v>73</v>
      </c>
      <c r="AU110" s="210" t="s">
        <v>81</v>
      </c>
      <c r="AY110" s="209" t="s">
        <v>152</v>
      </c>
      <c r="BK110" s="211">
        <f>SUM(BK111:BK115)</f>
        <v>0</v>
      </c>
    </row>
    <row r="111" s="2" customFormat="1" ht="21.75" customHeight="1">
      <c r="A111" s="40"/>
      <c r="B111" s="41"/>
      <c r="C111" s="214" t="s">
        <v>109</v>
      </c>
      <c r="D111" s="214" t="s">
        <v>155</v>
      </c>
      <c r="E111" s="215" t="s">
        <v>1047</v>
      </c>
      <c r="F111" s="216" t="s">
        <v>1048</v>
      </c>
      <c r="G111" s="217" t="s">
        <v>1049</v>
      </c>
      <c r="H111" s="218">
        <v>2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45</v>
      </c>
      <c r="O111" s="86"/>
      <c r="P111" s="223">
        <f>O111*H111</f>
        <v>0</v>
      </c>
      <c r="Q111" s="223">
        <v>9.0000000000000006E-05</v>
      </c>
      <c r="R111" s="223">
        <f>Q111*H111</f>
        <v>0.00018000000000000001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88</v>
      </c>
      <c r="AT111" s="225" t="s">
        <v>155</v>
      </c>
      <c r="AU111" s="225" t="s">
        <v>83</v>
      </c>
      <c r="AY111" s="19" t="s">
        <v>152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88</v>
      </c>
      <c r="BM111" s="225" t="s">
        <v>190</v>
      </c>
    </row>
    <row r="112" s="2" customFormat="1">
      <c r="A112" s="40"/>
      <c r="B112" s="41"/>
      <c r="C112" s="42"/>
      <c r="D112" s="227" t="s">
        <v>160</v>
      </c>
      <c r="E112" s="42"/>
      <c r="F112" s="228" t="s">
        <v>1050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160</v>
      </c>
      <c r="AU112" s="19" t="s">
        <v>83</v>
      </c>
    </row>
    <row r="113" s="2" customFormat="1">
      <c r="A113" s="40"/>
      <c r="B113" s="41"/>
      <c r="C113" s="42"/>
      <c r="D113" s="232" t="s">
        <v>161</v>
      </c>
      <c r="E113" s="42"/>
      <c r="F113" s="233" t="s">
        <v>1051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161</v>
      </c>
      <c r="AU113" s="19" t="s">
        <v>83</v>
      </c>
    </row>
    <row r="114" s="2" customFormat="1" ht="24.15" customHeight="1">
      <c r="A114" s="40"/>
      <c r="B114" s="41"/>
      <c r="C114" s="234" t="s">
        <v>91</v>
      </c>
      <c r="D114" s="234" t="s">
        <v>186</v>
      </c>
      <c r="E114" s="235" t="s">
        <v>1052</v>
      </c>
      <c r="F114" s="236" t="s">
        <v>1053</v>
      </c>
      <c r="G114" s="237" t="s">
        <v>158</v>
      </c>
      <c r="H114" s="238">
        <v>2</v>
      </c>
      <c r="I114" s="239"/>
      <c r="J114" s="240">
        <f>ROUND(I114*H114,2)</f>
        <v>0</v>
      </c>
      <c r="K114" s="236" t="s">
        <v>168</v>
      </c>
      <c r="L114" s="241"/>
      <c r="M114" s="242" t="s">
        <v>19</v>
      </c>
      <c r="N114" s="243" t="s">
        <v>45</v>
      </c>
      <c r="O114" s="86"/>
      <c r="P114" s="223">
        <f>O114*H114</f>
        <v>0</v>
      </c>
      <c r="Q114" s="223">
        <v>0.00031</v>
      </c>
      <c r="R114" s="223">
        <f>Q114*H114</f>
        <v>0.00062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183</v>
      </c>
      <c r="AT114" s="225" t="s">
        <v>186</v>
      </c>
      <c r="AU114" s="225" t="s">
        <v>83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88</v>
      </c>
      <c r="BM114" s="225" t="s">
        <v>8</v>
      </c>
    </row>
    <row r="115" s="2" customFormat="1">
      <c r="A115" s="40"/>
      <c r="B115" s="41"/>
      <c r="C115" s="42"/>
      <c r="D115" s="227" t="s">
        <v>160</v>
      </c>
      <c r="E115" s="42"/>
      <c r="F115" s="228" t="s">
        <v>1053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83</v>
      </c>
    </row>
    <row r="116" s="12" customFormat="1" ht="25.92" customHeight="1">
      <c r="A116" s="12"/>
      <c r="B116" s="198"/>
      <c r="C116" s="199"/>
      <c r="D116" s="200" t="s">
        <v>73</v>
      </c>
      <c r="E116" s="201" t="s">
        <v>1054</v>
      </c>
      <c r="F116" s="201" t="s">
        <v>1055</v>
      </c>
      <c r="G116" s="199"/>
      <c r="H116" s="199"/>
      <c r="I116" s="202"/>
      <c r="J116" s="203">
        <f>BK116</f>
        <v>0</v>
      </c>
      <c r="K116" s="199"/>
      <c r="L116" s="204"/>
      <c r="M116" s="205"/>
      <c r="N116" s="206"/>
      <c r="O116" s="206"/>
      <c r="P116" s="207">
        <f>P117</f>
        <v>0</v>
      </c>
      <c r="Q116" s="206"/>
      <c r="R116" s="207">
        <f>R117</f>
        <v>0.0025100000000000001</v>
      </c>
      <c r="S116" s="206"/>
      <c r="T116" s="208">
        <f>T117</f>
        <v>0.02171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83</v>
      </c>
      <c r="AT116" s="210" t="s">
        <v>73</v>
      </c>
      <c r="AU116" s="210" t="s">
        <v>74</v>
      </c>
      <c r="AY116" s="209" t="s">
        <v>152</v>
      </c>
      <c r="BK116" s="211">
        <f>BK117</f>
        <v>0</v>
      </c>
    </row>
    <row r="117" s="12" customFormat="1" ht="22.8" customHeight="1">
      <c r="A117" s="12"/>
      <c r="B117" s="198"/>
      <c r="C117" s="199"/>
      <c r="D117" s="200" t="s">
        <v>73</v>
      </c>
      <c r="E117" s="212" t="s">
        <v>1056</v>
      </c>
      <c r="F117" s="212" t="s">
        <v>1057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SUM(P118:P142)</f>
        <v>0</v>
      </c>
      <c r="Q117" s="206"/>
      <c r="R117" s="207">
        <f>SUM(R118:R142)</f>
        <v>0.0025100000000000001</v>
      </c>
      <c r="S117" s="206"/>
      <c r="T117" s="208">
        <f>SUM(T118:T142)</f>
        <v>0.02171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81</v>
      </c>
      <c r="AT117" s="210" t="s">
        <v>73</v>
      </c>
      <c r="AU117" s="210" t="s">
        <v>81</v>
      </c>
      <c r="AY117" s="209" t="s">
        <v>152</v>
      </c>
      <c r="BK117" s="211">
        <f>SUM(BK118:BK142)</f>
        <v>0</v>
      </c>
    </row>
    <row r="118" s="2" customFormat="1" ht="21.75" customHeight="1">
      <c r="A118" s="40"/>
      <c r="B118" s="41"/>
      <c r="C118" s="214" t="s">
        <v>198</v>
      </c>
      <c r="D118" s="214" t="s">
        <v>155</v>
      </c>
      <c r="E118" s="215" t="s">
        <v>1058</v>
      </c>
      <c r="F118" s="216" t="s">
        <v>1059</v>
      </c>
      <c r="G118" s="217" t="s">
        <v>1049</v>
      </c>
      <c r="H118" s="218">
        <v>1</v>
      </c>
      <c r="I118" s="219"/>
      <c r="J118" s="220">
        <f>ROUND(I118*H118,2)</f>
        <v>0</v>
      </c>
      <c r="K118" s="216" t="s">
        <v>168</v>
      </c>
      <c r="L118" s="46"/>
      <c r="M118" s="221" t="s">
        <v>19</v>
      </c>
      <c r="N118" s="222" t="s">
        <v>45</v>
      </c>
      <c r="O118" s="86"/>
      <c r="P118" s="223">
        <f>O118*H118</f>
        <v>0</v>
      </c>
      <c r="Q118" s="223">
        <v>0.0022300000000000002</v>
      </c>
      <c r="R118" s="223">
        <f>Q118*H118</f>
        <v>0.0022300000000000002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88</v>
      </c>
      <c r="AT118" s="225" t="s">
        <v>155</v>
      </c>
      <c r="AU118" s="225" t="s">
        <v>83</v>
      </c>
      <c r="AY118" s="19" t="s">
        <v>152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88</v>
      </c>
      <c r="BM118" s="225" t="s">
        <v>201</v>
      </c>
    </row>
    <row r="119" s="2" customFormat="1">
      <c r="A119" s="40"/>
      <c r="B119" s="41"/>
      <c r="C119" s="42"/>
      <c r="D119" s="227" t="s">
        <v>160</v>
      </c>
      <c r="E119" s="42"/>
      <c r="F119" s="228" t="s">
        <v>1060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160</v>
      </c>
      <c r="AU119" s="19" t="s">
        <v>83</v>
      </c>
    </row>
    <row r="120" s="2" customFormat="1">
      <c r="A120" s="40"/>
      <c r="B120" s="41"/>
      <c r="C120" s="42"/>
      <c r="D120" s="232" t="s">
        <v>161</v>
      </c>
      <c r="E120" s="42"/>
      <c r="F120" s="233" t="s">
        <v>1061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83</v>
      </c>
    </row>
    <row r="121" s="2" customFormat="1" ht="16.5" customHeight="1">
      <c r="A121" s="40"/>
      <c r="B121" s="41"/>
      <c r="C121" s="234" t="s">
        <v>183</v>
      </c>
      <c r="D121" s="234" t="s">
        <v>186</v>
      </c>
      <c r="E121" s="235" t="s">
        <v>1062</v>
      </c>
      <c r="F121" s="236" t="s">
        <v>1063</v>
      </c>
      <c r="G121" s="237" t="s">
        <v>158</v>
      </c>
      <c r="H121" s="238">
        <v>1</v>
      </c>
      <c r="I121" s="239"/>
      <c r="J121" s="240">
        <f>ROUND(I121*H121,2)</f>
        <v>0</v>
      </c>
      <c r="K121" s="236" t="s">
        <v>19</v>
      </c>
      <c r="L121" s="241"/>
      <c r="M121" s="242" t="s">
        <v>19</v>
      </c>
      <c r="N121" s="243" t="s">
        <v>45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183</v>
      </c>
      <c r="AT121" s="225" t="s">
        <v>186</v>
      </c>
      <c r="AU121" s="225" t="s">
        <v>83</v>
      </c>
      <c r="AY121" s="19" t="s">
        <v>152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81</v>
      </c>
      <c r="BK121" s="226">
        <f>ROUND(I121*H121,2)</f>
        <v>0</v>
      </c>
      <c r="BL121" s="19" t="s">
        <v>88</v>
      </c>
      <c r="BM121" s="225" t="s">
        <v>178</v>
      </c>
    </row>
    <row r="122" s="2" customFormat="1">
      <c r="A122" s="40"/>
      <c r="B122" s="41"/>
      <c r="C122" s="42"/>
      <c r="D122" s="227" t="s">
        <v>160</v>
      </c>
      <c r="E122" s="42"/>
      <c r="F122" s="228" t="s">
        <v>1064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83</v>
      </c>
    </row>
    <row r="123" s="2" customFormat="1" ht="24.15" customHeight="1">
      <c r="A123" s="40"/>
      <c r="B123" s="41"/>
      <c r="C123" s="214" t="s">
        <v>153</v>
      </c>
      <c r="D123" s="214" t="s">
        <v>155</v>
      </c>
      <c r="E123" s="215" t="s">
        <v>1065</v>
      </c>
      <c r="F123" s="216" t="s">
        <v>1066</v>
      </c>
      <c r="G123" s="217" t="s">
        <v>158</v>
      </c>
      <c r="H123" s="218">
        <v>1</v>
      </c>
      <c r="I123" s="219"/>
      <c r="J123" s="220">
        <f>ROUND(I123*H123,2)</f>
        <v>0</v>
      </c>
      <c r="K123" s="216" t="s">
        <v>168</v>
      </c>
      <c r="L123" s="46"/>
      <c r="M123" s="221" t="s">
        <v>19</v>
      </c>
      <c r="N123" s="222" t="s">
        <v>45</v>
      </c>
      <c r="O123" s="86"/>
      <c r="P123" s="223">
        <f>O123*H123</f>
        <v>0</v>
      </c>
      <c r="Q123" s="223">
        <v>4.0000000000000003E-05</v>
      </c>
      <c r="R123" s="223">
        <f>Q123*H123</f>
        <v>4.0000000000000003E-05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88</v>
      </c>
      <c r="AT123" s="225" t="s">
        <v>155</v>
      </c>
      <c r="AU123" s="225" t="s">
        <v>83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81</v>
      </c>
      <c r="BK123" s="226">
        <f>ROUND(I123*H123,2)</f>
        <v>0</v>
      </c>
      <c r="BL123" s="19" t="s">
        <v>88</v>
      </c>
      <c r="BM123" s="225" t="s">
        <v>211</v>
      </c>
    </row>
    <row r="124" s="2" customFormat="1">
      <c r="A124" s="40"/>
      <c r="B124" s="41"/>
      <c r="C124" s="42"/>
      <c r="D124" s="227" t="s">
        <v>160</v>
      </c>
      <c r="E124" s="42"/>
      <c r="F124" s="228" t="s">
        <v>1067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160</v>
      </c>
      <c r="AU124" s="19" t="s">
        <v>83</v>
      </c>
    </row>
    <row r="125" s="2" customFormat="1">
      <c r="A125" s="40"/>
      <c r="B125" s="41"/>
      <c r="C125" s="42"/>
      <c r="D125" s="232" t="s">
        <v>161</v>
      </c>
      <c r="E125" s="42"/>
      <c r="F125" s="233" t="s">
        <v>1068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161</v>
      </c>
      <c r="AU125" s="19" t="s">
        <v>83</v>
      </c>
    </row>
    <row r="126" s="2" customFormat="1" ht="16.5" customHeight="1">
      <c r="A126" s="40"/>
      <c r="B126" s="41"/>
      <c r="C126" s="234" t="s">
        <v>190</v>
      </c>
      <c r="D126" s="234" t="s">
        <v>186</v>
      </c>
      <c r="E126" s="235" t="s">
        <v>1069</v>
      </c>
      <c r="F126" s="236" t="s">
        <v>1070</v>
      </c>
      <c r="G126" s="237" t="s">
        <v>158</v>
      </c>
      <c r="H126" s="238">
        <v>1</v>
      </c>
      <c r="I126" s="239"/>
      <c r="J126" s="240">
        <f>ROUND(I126*H126,2)</f>
        <v>0</v>
      </c>
      <c r="K126" s="236" t="s">
        <v>159</v>
      </c>
      <c r="L126" s="241"/>
      <c r="M126" s="242" t="s">
        <v>19</v>
      </c>
      <c r="N126" s="243" t="s">
        <v>45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183</v>
      </c>
      <c r="AT126" s="225" t="s">
        <v>186</v>
      </c>
      <c r="AU126" s="225" t="s">
        <v>83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88</v>
      </c>
      <c r="BM126" s="225" t="s">
        <v>216</v>
      </c>
    </row>
    <row r="127" s="2" customFormat="1">
      <c r="A127" s="40"/>
      <c r="B127" s="41"/>
      <c r="C127" s="42"/>
      <c r="D127" s="227" t="s">
        <v>160</v>
      </c>
      <c r="E127" s="42"/>
      <c r="F127" s="228" t="s">
        <v>1071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83</v>
      </c>
    </row>
    <row r="128" s="2" customFormat="1" ht="16.5" customHeight="1">
      <c r="A128" s="40"/>
      <c r="B128" s="41"/>
      <c r="C128" s="214" t="s">
        <v>219</v>
      </c>
      <c r="D128" s="214" t="s">
        <v>155</v>
      </c>
      <c r="E128" s="215" t="s">
        <v>1072</v>
      </c>
      <c r="F128" s="216" t="s">
        <v>1073</v>
      </c>
      <c r="G128" s="217" t="s">
        <v>158</v>
      </c>
      <c r="H128" s="218">
        <v>1</v>
      </c>
      <c r="I128" s="219"/>
      <c r="J128" s="220">
        <f>ROUND(I128*H128,2)</f>
        <v>0</v>
      </c>
      <c r="K128" s="216" t="s">
        <v>168</v>
      </c>
      <c r="L128" s="46"/>
      <c r="M128" s="221" t="s">
        <v>19</v>
      </c>
      <c r="N128" s="222" t="s">
        <v>45</v>
      </c>
      <c r="O128" s="86"/>
      <c r="P128" s="223">
        <f>O128*H128</f>
        <v>0</v>
      </c>
      <c r="Q128" s="223">
        <v>0.00024000000000000001</v>
      </c>
      <c r="R128" s="223">
        <f>Q128*H128</f>
        <v>0.00024000000000000001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88</v>
      </c>
      <c r="AT128" s="225" t="s">
        <v>155</v>
      </c>
      <c r="AU128" s="225" t="s">
        <v>83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81</v>
      </c>
      <c r="BK128" s="226">
        <f>ROUND(I128*H128,2)</f>
        <v>0</v>
      </c>
      <c r="BL128" s="19" t="s">
        <v>88</v>
      </c>
      <c r="BM128" s="225" t="s">
        <v>222</v>
      </c>
    </row>
    <row r="129" s="2" customFormat="1">
      <c r="A129" s="40"/>
      <c r="B129" s="41"/>
      <c r="C129" s="42"/>
      <c r="D129" s="227" t="s">
        <v>160</v>
      </c>
      <c r="E129" s="42"/>
      <c r="F129" s="228" t="s">
        <v>1074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160</v>
      </c>
      <c r="AU129" s="19" t="s">
        <v>83</v>
      </c>
    </row>
    <row r="130" s="2" customFormat="1">
      <c r="A130" s="40"/>
      <c r="B130" s="41"/>
      <c r="C130" s="42"/>
      <c r="D130" s="232" t="s">
        <v>161</v>
      </c>
      <c r="E130" s="42"/>
      <c r="F130" s="233" t="s">
        <v>1075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161</v>
      </c>
      <c r="AU130" s="19" t="s">
        <v>83</v>
      </c>
    </row>
    <row r="131" s="2" customFormat="1" ht="16.5" customHeight="1">
      <c r="A131" s="40"/>
      <c r="B131" s="41"/>
      <c r="C131" s="214" t="s">
        <v>8</v>
      </c>
      <c r="D131" s="214" t="s">
        <v>155</v>
      </c>
      <c r="E131" s="215" t="s">
        <v>1076</v>
      </c>
      <c r="F131" s="216" t="s">
        <v>1077</v>
      </c>
      <c r="G131" s="217" t="s">
        <v>1049</v>
      </c>
      <c r="H131" s="218">
        <v>1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45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0.019460000000000002</v>
      </c>
      <c r="T131" s="224">
        <f>S131*H131</f>
        <v>0.019460000000000002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88</v>
      </c>
      <c r="AT131" s="225" t="s">
        <v>155</v>
      </c>
      <c r="AU131" s="225" t="s">
        <v>83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88</v>
      </c>
      <c r="BM131" s="225" t="s">
        <v>226</v>
      </c>
    </row>
    <row r="132" s="2" customFormat="1">
      <c r="A132" s="40"/>
      <c r="B132" s="41"/>
      <c r="C132" s="42"/>
      <c r="D132" s="227" t="s">
        <v>160</v>
      </c>
      <c r="E132" s="42"/>
      <c r="F132" s="228" t="s">
        <v>1078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83</v>
      </c>
    </row>
    <row r="133" s="2" customFormat="1">
      <c r="A133" s="40"/>
      <c r="B133" s="41"/>
      <c r="C133" s="42"/>
      <c r="D133" s="232" t="s">
        <v>161</v>
      </c>
      <c r="E133" s="42"/>
      <c r="F133" s="233" t="s">
        <v>1079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83</v>
      </c>
    </row>
    <row r="134" s="2" customFormat="1" ht="16.5" customHeight="1">
      <c r="A134" s="40"/>
      <c r="B134" s="41"/>
      <c r="C134" s="214" t="s">
        <v>231</v>
      </c>
      <c r="D134" s="214" t="s">
        <v>155</v>
      </c>
      <c r="E134" s="215" t="s">
        <v>1080</v>
      </c>
      <c r="F134" s="216" t="s">
        <v>1081</v>
      </c>
      <c r="G134" s="217" t="s">
        <v>158</v>
      </c>
      <c r="H134" s="218">
        <v>1</v>
      </c>
      <c r="I134" s="219"/>
      <c r="J134" s="220">
        <f>ROUND(I134*H134,2)</f>
        <v>0</v>
      </c>
      <c r="K134" s="216" t="s">
        <v>168</v>
      </c>
      <c r="L134" s="46"/>
      <c r="M134" s="221" t="s">
        <v>19</v>
      </c>
      <c r="N134" s="222" t="s">
        <v>45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0.00054000000000000001</v>
      </c>
      <c r="T134" s="224">
        <f>S134*H134</f>
        <v>0.00054000000000000001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88</v>
      </c>
      <c r="AT134" s="225" t="s">
        <v>155</v>
      </c>
      <c r="AU134" s="225" t="s">
        <v>83</v>
      </c>
      <c r="AY134" s="19" t="s">
        <v>152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88</v>
      </c>
      <c r="BM134" s="225" t="s">
        <v>235</v>
      </c>
    </row>
    <row r="135" s="2" customFormat="1">
      <c r="A135" s="40"/>
      <c r="B135" s="41"/>
      <c r="C135" s="42"/>
      <c r="D135" s="227" t="s">
        <v>160</v>
      </c>
      <c r="E135" s="42"/>
      <c r="F135" s="228" t="s">
        <v>1082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160</v>
      </c>
      <c r="AU135" s="19" t="s">
        <v>83</v>
      </c>
    </row>
    <row r="136" s="2" customFormat="1">
      <c r="A136" s="40"/>
      <c r="B136" s="41"/>
      <c r="C136" s="42"/>
      <c r="D136" s="232" t="s">
        <v>161</v>
      </c>
      <c r="E136" s="42"/>
      <c r="F136" s="233" t="s">
        <v>1083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161</v>
      </c>
      <c r="AU136" s="19" t="s">
        <v>83</v>
      </c>
    </row>
    <row r="137" s="2" customFormat="1" ht="16.5" customHeight="1">
      <c r="A137" s="40"/>
      <c r="B137" s="41"/>
      <c r="C137" s="214" t="s">
        <v>201</v>
      </c>
      <c r="D137" s="214" t="s">
        <v>155</v>
      </c>
      <c r="E137" s="215" t="s">
        <v>1084</v>
      </c>
      <c r="F137" s="216" t="s">
        <v>1085</v>
      </c>
      <c r="G137" s="217" t="s">
        <v>1049</v>
      </c>
      <c r="H137" s="218">
        <v>1</v>
      </c>
      <c r="I137" s="219"/>
      <c r="J137" s="220">
        <f>ROUND(I137*H137,2)</f>
        <v>0</v>
      </c>
      <c r="K137" s="216" t="s">
        <v>168</v>
      </c>
      <c r="L137" s="46"/>
      <c r="M137" s="221" t="s">
        <v>19</v>
      </c>
      <c r="N137" s="222" t="s">
        <v>45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0.00085999999999999998</v>
      </c>
      <c r="T137" s="224">
        <f>S137*H137</f>
        <v>0.00085999999999999998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88</v>
      </c>
      <c r="AT137" s="225" t="s">
        <v>155</v>
      </c>
      <c r="AU137" s="225" t="s">
        <v>83</v>
      </c>
      <c r="AY137" s="19" t="s">
        <v>152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81</v>
      </c>
      <c r="BK137" s="226">
        <f>ROUND(I137*H137,2)</f>
        <v>0</v>
      </c>
      <c r="BL137" s="19" t="s">
        <v>88</v>
      </c>
      <c r="BM137" s="225" t="s">
        <v>241</v>
      </c>
    </row>
    <row r="138" s="2" customFormat="1">
      <c r="A138" s="40"/>
      <c r="B138" s="41"/>
      <c r="C138" s="42"/>
      <c r="D138" s="227" t="s">
        <v>160</v>
      </c>
      <c r="E138" s="42"/>
      <c r="F138" s="228" t="s">
        <v>1086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160</v>
      </c>
      <c r="AU138" s="19" t="s">
        <v>83</v>
      </c>
    </row>
    <row r="139" s="2" customFormat="1">
      <c r="A139" s="40"/>
      <c r="B139" s="41"/>
      <c r="C139" s="42"/>
      <c r="D139" s="232" t="s">
        <v>161</v>
      </c>
      <c r="E139" s="42"/>
      <c r="F139" s="233" t="s">
        <v>1087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161</v>
      </c>
      <c r="AU139" s="19" t="s">
        <v>83</v>
      </c>
    </row>
    <row r="140" s="2" customFormat="1" ht="16.5" customHeight="1">
      <c r="A140" s="40"/>
      <c r="B140" s="41"/>
      <c r="C140" s="214" t="s">
        <v>299</v>
      </c>
      <c r="D140" s="214" t="s">
        <v>155</v>
      </c>
      <c r="E140" s="215" t="s">
        <v>1088</v>
      </c>
      <c r="F140" s="216" t="s">
        <v>1089</v>
      </c>
      <c r="G140" s="217" t="s">
        <v>158</v>
      </c>
      <c r="H140" s="218">
        <v>1</v>
      </c>
      <c r="I140" s="219"/>
      <c r="J140" s="220">
        <f>ROUND(I140*H140,2)</f>
        <v>0</v>
      </c>
      <c r="K140" s="216" t="s">
        <v>168</v>
      </c>
      <c r="L140" s="46"/>
      <c r="M140" s="221" t="s">
        <v>19</v>
      </c>
      <c r="N140" s="222" t="s">
        <v>45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0.00084999999999999995</v>
      </c>
      <c r="T140" s="224">
        <f>S140*H140</f>
        <v>0.00084999999999999995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88</v>
      </c>
      <c r="AT140" s="225" t="s">
        <v>155</v>
      </c>
      <c r="AU140" s="225" t="s">
        <v>83</v>
      </c>
      <c r="AY140" s="19" t="s">
        <v>152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81</v>
      </c>
      <c r="BK140" s="226">
        <f>ROUND(I140*H140,2)</f>
        <v>0</v>
      </c>
      <c r="BL140" s="19" t="s">
        <v>88</v>
      </c>
      <c r="BM140" s="225" t="s">
        <v>302</v>
      </c>
    </row>
    <row r="141" s="2" customFormat="1">
      <c r="A141" s="40"/>
      <c r="B141" s="41"/>
      <c r="C141" s="42"/>
      <c r="D141" s="227" t="s">
        <v>160</v>
      </c>
      <c r="E141" s="42"/>
      <c r="F141" s="228" t="s">
        <v>1090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160</v>
      </c>
      <c r="AU141" s="19" t="s">
        <v>83</v>
      </c>
    </row>
    <row r="142" s="2" customFormat="1">
      <c r="A142" s="40"/>
      <c r="B142" s="41"/>
      <c r="C142" s="42"/>
      <c r="D142" s="232" t="s">
        <v>161</v>
      </c>
      <c r="E142" s="42"/>
      <c r="F142" s="233" t="s">
        <v>1091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161</v>
      </c>
      <c r="AU142" s="19" t="s">
        <v>83</v>
      </c>
    </row>
    <row r="143" s="12" customFormat="1" ht="25.92" customHeight="1">
      <c r="A143" s="12"/>
      <c r="B143" s="198"/>
      <c r="C143" s="199"/>
      <c r="D143" s="200" t="s">
        <v>73</v>
      </c>
      <c r="E143" s="201" t="s">
        <v>313</v>
      </c>
      <c r="F143" s="201" t="s">
        <v>314</v>
      </c>
      <c r="G143" s="199"/>
      <c r="H143" s="199"/>
      <c r="I143" s="202"/>
      <c r="J143" s="203">
        <f>BK143</f>
        <v>0</v>
      </c>
      <c r="K143" s="199"/>
      <c r="L143" s="204"/>
      <c r="M143" s="205"/>
      <c r="N143" s="206"/>
      <c r="O143" s="206"/>
      <c r="P143" s="207">
        <f>SUM(P144:P161)</f>
        <v>0</v>
      </c>
      <c r="Q143" s="206"/>
      <c r="R143" s="207">
        <f>SUM(R144:R161)</f>
        <v>4.0000000000000003E-05</v>
      </c>
      <c r="S143" s="206"/>
      <c r="T143" s="208">
        <f>SUM(T144:T161)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88</v>
      </c>
      <c r="AT143" s="210" t="s">
        <v>73</v>
      </c>
      <c r="AU143" s="210" t="s">
        <v>74</v>
      </c>
      <c r="AY143" s="209" t="s">
        <v>152</v>
      </c>
      <c r="BK143" s="211">
        <f>SUM(BK144:BK161)</f>
        <v>0</v>
      </c>
    </row>
    <row r="144" s="2" customFormat="1" ht="21.75" customHeight="1">
      <c r="A144" s="40"/>
      <c r="B144" s="41"/>
      <c r="C144" s="214" t="s">
        <v>178</v>
      </c>
      <c r="D144" s="214" t="s">
        <v>155</v>
      </c>
      <c r="E144" s="215" t="s">
        <v>1092</v>
      </c>
      <c r="F144" s="216" t="s">
        <v>1093</v>
      </c>
      <c r="G144" s="217" t="s">
        <v>266</v>
      </c>
      <c r="H144" s="218">
        <v>2</v>
      </c>
      <c r="I144" s="219"/>
      <c r="J144" s="220">
        <f>ROUND(I144*H144,2)</f>
        <v>0</v>
      </c>
      <c r="K144" s="216" t="s">
        <v>168</v>
      </c>
      <c r="L144" s="46"/>
      <c r="M144" s="221" t="s">
        <v>19</v>
      </c>
      <c r="N144" s="222" t="s">
        <v>45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318</v>
      </c>
      <c r="AT144" s="225" t="s">
        <v>155</v>
      </c>
      <c r="AU144" s="225" t="s">
        <v>81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318</v>
      </c>
      <c r="BM144" s="225" t="s">
        <v>189</v>
      </c>
    </row>
    <row r="145" s="2" customFormat="1">
      <c r="A145" s="40"/>
      <c r="B145" s="41"/>
      <c r="C145" s="42"/>
      <c r="D145" s="227" t="s">
        <v>160</v>
      </c>
      <c r="E145" s="42"/>
      <c r="F145" s="228" t="s">
        <v>1094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160</v>
      </c>
      <c r="AU145" s="19" t="s">
        <v>81</v>
      </c>
    </row>
    <row r="146" s="2" customFormat="1">
      <c r="A146" s="40"/>
      <c r="B146" s="41"/>
      <c r="C146" s="42"/>
      <c r="D146" s="232" t="s">
        <v>161</v>
      </c>
      <c r="E146" s="42"/>
      <c r="F146" s="233" t="s">
        <v>1095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161</v>
      </c>
      <c r="AU146" s="19" t="s">
        <v>81</v>
      </c>
    </row>
    <row r="147" s="2" customFormat="1" ht="16.5" customHeight="1">
      <c r="A147" s="40"/>
      <c r="B147" s="41"/>
      <c r="C147" s="214" t="s">
        <v>308</v>
      </c>
      <c r="D147" s="214" t="s">
        <v>155</v>
      </c>
      <c r="E147" s="215" t="s">
        <v>1096</v>
      </c>
      <c r="F147" s="216" t="s">
        <v>1097</v>
      </c>
      <c r="G147" s="217" t="s">
        <v>266</v>
      </c>
      <c r="H147" s="218">
        <v>4</v>
      </c>
      <c r="I147" s="219"/>
      <c r="J147" s="220">
        <f>ROUND(I147*H147,2)</f>
        <v>0</v>
      </c>
      <c r="K147" s="216" t="s">
        <v>256</v>
      </c>
      <c r="L147" s="46"/>
      <c r="M147" s="221" t="s">
        <v>19</v>
      </c>
      <c r="N147" s="222" t="s">
        <v>45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318</v>
      </c>
      <c r="AT147" s="225" t="s">
        <v>155</v>
      </c>
      <c r="AU147" s="225" t="s">
        <v>81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81</v>
      </c>
      <c r="BK147" s="226">
        <f>ROUND(I147*H147,2)</f>
        <v>0</v>
      </c>
      <c r="BL147" s="19" t="s">
        <v>318</v>
      </c>
      <c r="BM147" s="225" t="s">
        <v>311</v>
      </c>
    </row>
    <row r="148" s="2" customFormat="1">
      <c r="A148" s="40"/>
      <c r="B148" s="41"/>
      <c r="C148" s="42"/>
      <c r="D148" s="227" t="s">
        <v>160</v>
      </c>
      <c r="E148" s="42"/>
      <c r="F148" s="228" t="s">
        <v>1098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160</v>
      </c>
      <c r="AU148" s="19" t="s">
        <v>81</v>
      </c>
    </row>
    <row r="149" s="2" customFormat="1" ht="21.75" customHeight="1">
      <c r="A149" s="40"/>
      <c r="B149" s="41"/>
      <c r="C149" s="214" t="s">
        <v>211</v>
      </c>
      <c r="D149" s="214" t="s">
        <v>155</v>
      </c>
      <c r="E149" s="215" t="s">
        <v>1099</v>
      </c>
      <c r="F149" s="216" t="s">
        <v>1100</v>
      </c>
      <c r="G149" s="217" t="s">
        <v>266</v>
      </c>
      <c r="H149" s="218">
        <v>4</v>
      </c>
      <c r="I149" s="219"/>
      <c r="J149" s="220">
        <f>ROUND(I149*H149,2)</f>
        <v>0</v>
      </c>
      <c r="K149" s="216" t="s">
        <v>168</v>
      </c>
      <c r="L149" s="46"/>
      <c r="M149" s="221" t="s">
        <v>19</v>
      </c>
      <c r="N149" s="222" t="s">
        <v>45</v>
      </c>
      <c r="O149" s="86"/>
      <c r="P149" s="223">
        <f>O149*H149</f>
        <v>0</v>
      </c>
      <c r="Q149" s="223">
        <v>1.0000000000000001E-05</v>
      </c>
      <c r="R149" s="223">
        <f>Q149*H149</f>
        <v>4.0000000000000003E-05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318</v>
      </c>
      <c r="AT149" s="225" t="s">
        <v>155</v>
      </c>
      <c r="AU149" s="225" t="s">
        <v>81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318</v>
      </c>
      <c r="BM149" s="225" t="s">
        <v>319</v>
      </c>
    </row>
    <row r="150" s="2" customFormat="1">
      <c r="A150" s="40"/>
      <c r="B150" s="41"/>
      <c r="C150" s="42"/>
      <c r="D150" s="227" t="s">
        <v>160</v>
      </c>
      <c r="E150" s="42"/>
      <c r="F150" s="228" t="s">
        <v>1101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160</v>
      </c>
      <c r="AU150" s="19" t="s">
        <v>81</v>
      </c>
    </row>
    <row r="151" s="2" customFormat="1">
      <c r="A151" s="40"/>
      <c r="B151" s="41"/>
      <c r="C151" s="42"/>
      <c r="D151" s="232" t="s">
        <v>161</v>
      </c>
      <c r="E151" s="42"/>
      <c r="F151" s="233" t="s">
        <v>1102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81</v>
      </c>
    </row>
    <row r="152" s="2" customFormat="1" ht="16.5" customHeight="1">
      <c r="A152" s="40"/>
      <c r="B152" s="41"/>
      <c r="C152" s="214" t="s">
        <v>321</v>
      </c>
      <c r="D152" s="214" t="s">
        <v>155</v>
      </c>
      <c r="E152" s="215" t="s">
        <v>1103</v>
      </c>
      <c r="F152" s="216" t="s">
        <v>1104</v>
      </c>
      <c r="G152" s="217" t="s">
        <v>349</v>
      </c>
      <c r="H152" s="270"/>
      <c r="I152" s="219"/>
      <c r="J152" s="220">
        <f>ROUND(I152*H152,2)</f>
        <v>0</v>
      </c>
      <c r="K152" s="216" t="s">
        <v>256</v>
      </c>
      <c r="L152" s="46"/>
      <c r="M152" s="221" t="s">
        <v>19</v>
      </c>
      <c r="N152" s="222" t="s">
        <v>45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318</v>
      </c>
      <c r="AT152" s="225" t="s">
        <v>155</v>
      </c>
      <c r="AU152" s="225" t="s">
        <v>81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318</v>
      </c>
      <c r="BM152" s="225" t="s">
        <v>324</v>
      </c>
    </row>
    <row r="153" s="2" customFormat="1">
      <c r="A153" s="40"/>
      <c r="B153" s="41"/>
      <c r="C153" s="42"/>
      <c r="D153" s="227" t="s">
        <v>160</v>
      </c>
      <c r="E153" s="42"/>
      <c r="F153" s="228" t="s">
        <v>1104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81</v>
      </c>
    </row>
    <row r="154" s="2" customFormat="1" ht="16.5" customHeight="1">
      <c r="A154" s="40"/>
      <c r="B154" s="41"/>
      <c r="C154" s="214" t="s">
        <v>216</v>
      </c>
      <c r="D154" s="214" t="s">
        <v>155</v>
      </c>
      <c r="E154" s="215" t="s">
        <v>1105</v>
      </c>
      <c r="F154" s="216" t="s">
        <v>1106</v>
      </c>
      <c r="G154" s="217" t="s">
        <v>349</v>
      </c>
      <c r="H154" s="270"/>
      <c r="I154" s="219"/>
      <c r="J154" s="220">
        <f>ROUND(I154*H154,2)</f>
        <v>0</v>
      </c>
      <c r="K154" s="216" t="s">
        <v>256</v>
      </c>
      <c r="L154" s="46"/>
      <c r="M154" s="221" t="s">
        <v>19</v>
      </c>
      <c r="N154" s="222" t="s">
        <v>45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318</v>
      </c>
      <c r="AT154" s="225" t="s">
        <v>155</v>
      </c>
      <c r="AU154" s="225" t="s">
        <v>81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81</v>
      </c>
      <c r="BK154" s="226">
        <f>ROUND(I154*H154,2)</f>
        <v>0</v>
      </c>
      <c r="BL154" s="19" t="s">
        <v>318</v>
      </c>
      <c r="BM154" s="225" t="s">
        <v>328</v>
      </c>
    </row>
    <row r="155" s="2" customFormat="1">
      <c r="A155" s="40"/>
      <c r="B155" s="41"/>
      <c r="C155" s="42"/>
      <c r="D155" s="227" t="s">
        <v>160</v>
      </c>
      <c r="E155" s="42"/>
      <c r="F155" s="228" t="s">
        <v>1106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160</v>
      </c>
      <c r="AU155" s="19" t="s">
        <v>81</v>
      </c>
    </row>
    <row r="156" s="2" customFormat="1" ht="16.5" customHeight="1">
      <c r="A156" s="40"/>
      <c r="B156" s="41"/>
      <c r="C156" s="214" t="s">
        <v>7</v>
      </c>
      <c r="D156" s="214" t="s">
        <v>155</v>
      </c>
      <c r="E156" s="215" t="s">
        <v>1107</v>
      </c>
      <c r="F156" s="216" t="s">
        <v>397</v>
      </c>
      <c r="G156" s="217" t="s">
        <v>331</v>
      </c>
      <c r="H156" s="218">
        <v>1</v>
      </c>
      <c r="I156" s="219"/>
      <c r="J156" s="220">
        <f>ROUND(I156*H156,2)</f>
        <v>0</v>
      </c>
      <c r="K156" s="216" t="s">
        <v>256</v>
      </c>
      <c r="L156" s="46"/>
      <c r="M156" s="221" t="s">
        <v>19</v>
      </c>
      <c r="N156" s="222" t="s">
        <v>45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318</v>
      </c>
      <c r="AT156" s="225" t="s">
        <v>155</v>
      </c>
      <c r="AU156" s="225" t="s">
        <v>81</v>
      </c>
      <c r="AY156" s="19" t="s">
        <v>152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81</v>
      </c>
      <c r="BK156" s="226">
        <f>ROUND(I156*H156,2)</f>
        <v>0</v>
      </c>
      <c r="BL156" s="19" t="s">
        <v>318</v>
      </c>
      <c r="BM156" s="225" t="s">
        <v>332</v>
      </c>
    </row>
    <row r="157" s="2" customFormat="1">
      <c r="A157" s="40"/>
      <c r="B157" s="41"/>
      <c r="C157" s="42"/>
      <c r="D157" s="227" t="s">
        <v>160</v>
      </c>
      <c r="E157" s="42"/>
      <c r="F157" s="228" t="s">
        <v>397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160</v>
      </c>
      <c r="AU157" s="19" t="s">
        <v>81</v>
      </c>
    </row>
    <row r="158" s="2" customFormat="1" ht="24.15" customHeight="1">
      <c r="A158" s="40"/>
      <c r="B158" s="41"/>
      <c r="C158" s="214" t="s">
        <v>222</v>
      </c>
      <c r="D158" s="214" t="s">
        <v>155</v>
      </c>
      <c r="E158" s="215" t="s">
        <v>1108</v>
      </c>
      <c r="F158" s="216" t="s">
        <v>1109</v>
      </c>
      <c r="G158" s="217" t="s">
        <v>331</v>
      </c>
      <c r="H158" s="218">
        <v>1</v>
      </c>
      <c r="I158" s="219"/>
      <c r="J158" s="220">
        <f>ROUND(I158*H158,2)</f>
        <v>0</v>
      </c>
      <c r="K158" s="216" t="s">
        <v>256</v>
      </c>
      <c r="L158" s="46"/>
      <c r="M158" s="221" t="s">
        <v>19</v>
      </c>
      <c r="N158" s="222" t="s">
        <v>45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318</v>
      </c>
      <c r="AT158" s="225" t="s">
        <v>155</v>
      </c>
      <c r="AU158" s="225" t="s">
        <v>81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81</v>
      </c>
      <c r="BK158" s="226">
        <f>ROUND(I158*H158,2)</f>
        <v>0</v>
      </c>
      <c r="BL158" s="19" t="s">
        <v>318</v>
      </c>
      <c r="BM158" s="225" t="s">
        <v>335</v>
      </c>
    </row>
    <row r="159" s="2" customFormat="1">
      <c r="A159" s="40"/>
      <c r="B159" s="41"/>
      <c r="C159" s="42"/>
      <c r="D159" s="227" t="s">
        <v>160</v>
      </c>
      <c r="E159" s="42"/>
      <c r="F159" s="228" t="s">
        <v>1109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160</v>
      </c>
      <c r="AU159" s="19" t="s">
        <v>81</v>
      </c>
    </row>
    <row r="160" s="2" customFormat="1" ht="16.5" customHeight="1">
      <c r="A160" s="40"/>
      <c r="B160" s="41"/>
      <c r="C160" s="214" t="s">
        <v>336</v>
      </c>
      <c r="D160" s="214" t="s">
        <v>155</v>
      </c>
      <c r="E160" s="215" t="s">
        <v>1110</v>
      </c>
      <c r="F160" s="216" t="s">
        <v>1111</v>
      </c>
      <c r="G160" s="217" t="s">
        <v>331</v>
      </c>
      <c r="H160" s="218">
        <v>1</v>
      </c>
      <c r="I160" s="219"/>
      <c r="J160" s="220">
        <f>ROUND(I160*H160,2)</f>
        <v>0</v>
      </c>
      <c r="K160" s="216" t="s">
        <v>256</v>
      </c>
      <c r="L160" s="46"/>
      <c r="M160" s="221" t="s">
        <v>19</v>
      </c>
      <c r="N160" s="222" t="s">
        <v>45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318</v>
      </c>
      <c r="AT160" s="225" t="s">
        <v>155</v>
      </c>
      <c r="AU160" s="225" t="s">
        <v>81</v>
      </c>
      <c r="AY160" s="19" t="s">
        <v>152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81</v>
      </c>
      <c r="BK160" s="226">
        <f>ROUND(I160*H160,2)</f>
        <v>0</v>
      </c>
      <c r="BL160" s="19" t="s">
        <v>318</v>
      </c>
      <c r="BM160" s="225" t="s">
        <v>339</v>
      </c>
    </row>
    <row r="161" s="2" customFormat="1">
      <c r="A161" s="40"/>
      <c r="B161" s="41"/>
      <c r="C161" s="42"/>
      <c r="D161" s="227" t="s">
        <v>160</v>
      </c>
      <c r="E161" s="42"/>
      <c r="F161" s="228" t="s">
        <v>1111</v>
      </c>
      <c r="G161" s="42"/>
      <c r="H161" s="42"/>
      <c r="I161" s="229"/>
      <c r="J161" s="42"/>
      <c r="K161" s="42"/>
      <c r="L161" s="46"/>
      <c r="M161" s="271"/>
      <c r="N161" s="272"/>
      <c r="O161" s="273"/>
      <c r="P161" s="273"/>
      <c r="Q161" s="273"/>
      <c r="R161" s="273"/>
      <c r="S161" s="273"/>
      <c r="T161" s="274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160</v>
      </c>
      <c r="AU161" s="19" t="s">
        <v>81</v>
      </c>
    </row>
    <row r="162" s="2" customFormat="1" ht="6.96" customHeight="1">
      <c r="A162" s="40"/>
      <c r="B162" s="61"/>
      <c r="C162" s="62"/>
      <c r="D162" s="62"/>
      <c r="E162" s="62"/>
      <c r="F162" s="62"/>
      <c r="G162" s="62"/>
      <c r="H162" s="62"/>
      <c r="I162" s="62"/>
      <c r="J162" s="62"/>
      <c r="K162" s="62"/>
      <c r="L162" s="46"/>
      <c r="M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</row>
  </sheetData>
  <sheetProtection sheet="1" autoFilter="0" formatColumns="0" formatRows="0" objects="1" scenarios="1" spinCount="100000" saltValue="eZovlTKVqzva9qX1fWUcTqHms+aAoK5CofMCRryVF0+yCnRJAVRsYmSNAbM3dMjuJLrAKFpf/N+2iWKPD/EaKA==" hashValue="KdqRhtOPkSYLusR4g0PE4/+AwgjK0qqGJAsQYLHPtN0uD69Kuljxvwem+N5cYx1MTP/WACAZk0e0BvzpSIH6EQ==" algorithmName="SHA-512" password="CC35"/>
  <autoFilter ref="C92:K1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5_02/721174043"/>
    <hyperlink ref="F101" r:id="rId2" display="https://podminky.urs.cz/item/CS_URS_2025_02/721194105"/>
    <hyperlink ref="F106" r:id="rId3" display="https://podminky.urs.cz/item/CS_URS_2025_02/722174002"/>
    <hyperlink ref="F109" r:id="rId4" display="https://podminky.urs.cz/item/CS_URS_2025_02/722174022"/>
    <hyperlink ref="F113" r:id="rId5" display="https://podminky.urs.cz/item/CS_URS_2025_02/725819401"/>
    <hyperlink ref="F120" r:id="rId6" display="https://podminky.urs.cz/item/CS_URS_2025_02/725219102"/>
    <hyperlink ref="F125" r:id="rId7" display="https://podminky.urs.cz/item/CS_URS_2025_02/725829131"/>
    <hyperlink ref="F130" r:id="rId8" display="https://podminky.urs.cz/item/CS_URS_2025_02/725861102"/>
    <hyperlink ref="F133" r:id="rId9" display="https://podminky.urs.cz/item/CS_URS_2025_02/725210821"/>
    <hyperlink ref="F136" r:id="rId10" display="https://podminky.urs.cz/item/CS_URS_2025_02/725810812"/>
    <hyperlink ref="F139" r:id="rId11" display="https://podminky.urs.cz/item/CS_URS_2025_02/725820802"/>
    <hyperlink ref="F142" r:id="rId12" display="https://podminky.urs.cz/item/CS_URS_2025_02/725860811"/>
    <hyperlink ref="F146" r:id="rId13" display="https://podminky.urs.cz/item/CS_URS_2025_02/721290111"/>
    <hyperlink ref="F151" r:id="rId14" display="https://podminky.urs.cz/item/CS_URS_2025_02/72229023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S4MW6232\Administrator</dc:creator>
  <cp:lastModifiedBy>S4MW6232\Administrator</cp:lastModifiedBy>
  <dcterms:created xsi:type="dcterms:W3CDTF">2026-01-29T20:05:04Z</dcterms:created>
  <dcterms:modified xsi:type="dcterms:W3CDTF">2026-01-29T20:05:16Z</dcterms:modified>
</cp:coreProperties>
</file>